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C:\Users\reindrop\Desktop\"/>
    </mc:Choice>
  </mc:AlternateContent>
  <xr:revisionPtr revIDLastSave="0" documentId="13_ncr:1_{2F010E7B-714D-4E92-8BAE-CF17C10CAA85}" xr6:coauthVersionLast="47" xr6:coauthVersionMax="47" xr10:uidLastSave="{00000000-0000-0000-0000-000000000000}"/>
  <bookViews>
    <workbookView xWindow="4545" yWindow="435" windowWidth="21600" windowHeight="12735" tabRatio="677" xr2:uid="{00000000-000D-0000-FFFF-FFFF00000000}"/>
  </bookViews>
  <sheets>
    <sheet name="IOC Input" sheetId="1" r:id="rId1"/>
    <sheet name="M-OP Journal" sheetId="4" state="hidden" r:id="rId2"/>
    <sheet name="E-Journal" sheetId="5" state="hidden" r:id="rId3"/>
    <sheet name="Instructions" sheetId="3" r:id="rId4"/>
    <sheet name="Example Form" sheetId="8" r:id="rId5"/>
    <sheet name="Account Strings" sheetId="2" r:id="rId6"/>
    <sheet name="Process Overview" sheetId="6" r:id="rId7"/>
  </sheets>
  <externalReferences>
    <externalReference r:id="rId8"/>
  </externalReferences>
  <definedNames>
    <definedName name="_xlnm._FilterDatabase" localSheetId="4" hidden="1">'Example Form'!$A$47:$AI$55</definedName>
    <definedName name="_xlnm._FilterDatabase" localSheetId="0" hidden="1">'IOC Input'!$A$47:$AI$55</definedName>
    <definedName name="_xlnm._FilterDatabase" localSheetId="1" hidden="1">'M-OP Journal'!$A$39:$M$39</definedName>
    <definedName name="AccountFund_Tbl" localSheetId="4">'[1]E-Journal'!$I$2:$J$12</definedName>
    <definedName name="AccountFund_Tbl">'E-Journal'!$I$2:$J$12</definedName>
    <definedName name="Campus_Lst" localSheetId="4">'Example Form'!$U$2:$U$13</definedName>
    <definedName name="Campus_Lst">'IOC Input'!$U$2:$U$13</definedName>
    <definedName name="Chart" localSheetId="4">'Example Form'!$W$2:$W$12</definedName>
    <definedName name="Chart">'IOC Input'!$W$2:$W$12</definedName>
    <definedName name="FiscalMonth_Lst" localSheetId="4">'Example Form'!$R$2:$S$13</definedName>
    <definedName name="FiscalMonth_Lst">'IOC Input'!$S$2:$T$13</definedName>
    <definedName name="IOCDeadlines" localSheetId="4">'Example Form'!$H$2:$J$13</definedName>
    <definedName name="IOCDeadlines">'IOC Input'!$H$2:$J$13</definedName>
    <definedName name="LastFiscalYr" localSheetId="4">'Example Form'!$I$15</definedName>
    <definedName name="LastFiscalYr">'IOC Input'!$I$15</definedName>
    <definedName name="Office_of_the_Chancellor">'Example Form'!$G$41:$J$41</definedName>
    <definedName name="_xlnm.Print_Area" localSheetId="5">'Account Strings'!$A$3:$M$39</definedName>
    <definedName name="_xlnm.Print_Area" localSheetId="4">'Example Form'!$A$29:$AM$271</definedName>
    <definedName name="_xlnm.Print_Area" localSheetId="3">Instructions!$A$1:$S$7</definedName>
    <definedName name="_xlnm.Print_Area" localSheetId="0">'IOC Input'!$A$29:$AN$271</definedName>
    <definedName name="_xlnm.Print_Area" localSheetId="1">'M-OP Journal'!$A$32:$L$965</definedName>
    <definedName name="_xlnm.Print_Titles" localSheetId="4">'Example Form'!$30:$47</definedName>
    <definedName name="_xlnm.Print_Titles" localSheetId="0">'IOC Input'!$30:$47</definedName>
    <definedName name="_xlnm.Print_Titles" localSheetId="1">'M-OP Journal'!$32:$39</definedName>
    <definedName name="TodaysDate" localSheetId="4">'Example Form'!$N$6</definedName>
    <definedName name="TodaysDate">'IOC Input'!$N$6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4" i="8" l="1"/>
  <c r="I255" i="8"/>
  <c r="I246" i="8"/>
  <c r="I237" i="8"/>
  <c r="I228" i="8"/>
  <c r="I219" i="8"/>
  <c r="I210" i="8"/>
  <c r="I201" i="8"/>
  <c r="I192" i="8"/>
  <c r="I183" i="8"/>
  <c r="I174" i="8"/>
  <c r="I165" i="8"/>
  <c r="I156" i="8"/>
  <c r="I147" i="8"/>
  <c r="I138" i="8"/>
  <c r="I129" i="8"/>
  <c r="I120" i="8"/>
  <c r="I111" i="8"/>
  <c r="I102" i="8"/>
  <c r="I93" i="8"/>
  <c r="I84" i="8"/>
  <c r="I75" i="8"/>
  <c r="I66" i="8"/>
  <c r="I57" i="8"/>
  <c r="I255" i="1"/>
  <c r="I246" i="1"/>
  <c r="I237" i="1"/>
  <c r="I228" i="1"/>
  <c r="I219" i="1"/>
  <c r="I210" i="1"/>
  <c r="I201" i="1"/>
  <c r="I192" i="1"/>
  <c r="I183" i="1"/>
  <c r="I174" i="1"/>
  <c r="I156" i="1"/>
  <c r="I147" i="1"/>
  <c r="I138" i="1"/>
  <c r="I129" i="1"/>
  <c r="I120" i="1"/>
  <c r="I111" i="1"/>
  <c r="I102" i="1"/>
  <c r="C57" i="1"/>
  <c r="I57" i="1" s="1"/>
  <c r="AH57" i="1" l="1"/>
  <c r="AD57" i="1"/>
  <c r="AF57" i="1"/>
  <c r="AI57" i="1"/>
  <c r="AE57" i="1"/>
  <c r="AG57" i="1"/>
  <c r="AB57" i="1"/>
  <c r="AJ57" i="1"/>
  <c r="AC57" i="1"/>
  <c r="AK57" i="1"/>
  <c r="X271" i="8"/>
  <c r="W271" i="8"/>
  <c r="V271" i="8"/>
  <c r="T271" i="8"/>
  <c r="X270" i="8"/>
  <c r="W270" i="8"/>
  <c r="V270" i="8"/>
  <c r="T270" i="8"/>
  <c r="X269" i="8"/>
  <c r="W269" i="8"/>
  <c r="V269" i="8"/>
  <c r="T269" i="8"/>
  <c r="X268" i="8"/>
  <c r="W268" i="8"/>
  <c r="V268" i="8"/>
  <c r="T268" i="8"/>
  <c r="X267" i="8"/>
  <c r="W267" i="8"/>
  <c r="V267" i="8"/>
  <c r="T267" i="8"/>
  <c r="X266" i="8"/>
  <c r="W266" i="8"/>
  <c r="V266" i="8"/>
  <c r="T266" i="8"/>
  <c r="X265" i="8"/>
  <c r="W265" i="8"/>
  <c r="V265" i="8"/>
  <c r="T265" i="8"/>
  <c r="S264" i="8"/>
  <c r="R264" i="8"/>
  <c r="C264" i="8"/>
  <c r="C268" i="8" s="1"/>
  <c r="X262" i="8"/>
  <c r="W262" i="8"/>
  <c r="V262" i="8"/>
  <c r="T262" i="8"/>
  <c r="X261" i="8"/>
  <c r="W261" i="8"/>
  <c r="V261" i="8"/>
  <c r="T261" i="8"/>
  <c r="X260" i="8"/>
  <c r="W260" i="8"/>
  <c r="V260" i="8"/>
  <c r="T260" i="8"/>
  <c r="X259" i="8"/>
  <c r="W259" i="8"/>
  <c r="V259" i="8"/>
  <c r="T259" i="8"/>
  <c r="X258" i="8"/>
  <c r="W258" i="8"/>
  <c r="V258" i="8"/>
  <c r="T258" i="8"/>
  <c r="X257" i="8"/>
  <c r="W257" i="8"/>
  <c r="V257" i="8"/>
  <c r="T257" i="8"/>
  <c r="X256" i="8"/>
  <c r="W256" i="8"/>
  <c r="V256" i="8"/>
  <c r="T256" i="8"/>
  <c r="S255" i="8"/>
  <c r="R255" i="8"/>
  <c r="C255" i="8"/>
  <c r="C262" i="8" s="1"/>
  <c r="X253" i="8"/>
  <c r="W253" i="8"/>
  <c r="V253" i="8"/>
  <c r="T253" i="8"/>
  <c r="X252" i="8"/>
  <c r="W252" i="8"/>
  <c r="V252" i="8"/>
  <c r="T252" i="8"/>
  <c r="X251" i="8"/>
  <c r="W251" i="8"/>
  <c r="V251" i="8"/>
  <c r="T251" i="8"/>
  <c r="X250" i="8"/>
  <c r="W250" i="8"/>
  <c r="V250" i="8"/>
  <c r="T250" i="8"/>
  <c r="X249" i="8"/>
  <c r="W249" i="8"/>
  <c r="V249" i="8"/>
  <c r="T249" i="8"/>
  <c r="X248" i="8"/>
  <c r="W248" i="8"/>
  <c r="V248" i="8"/>
  <c r="T248" i="8"/>
  <c r="X247" i="8"/>
  <c r="W247" i="8"/>
  <c r="V247" i="8"/>
  <c r="T247" i="8"/>
  <c r="S246" i="8"/>
  <c r="R246" i="8"/>
  <c r="C246" i="8"/>
  <c r="AJ246" i="8" s="1"/>
  <c r="X244" i="8"/>
  <c r="W244" i="8"/>
  <c r="V244" i="8"/>
  <c r="T244" i="8"/>
  <c r="X243" i="8"/>
  <c r="W243" i="8"/>
  <c r="V243" i="8"/>
  <c r="T243" i="8"/>
  <c r="X242" i="8"/>
  <c r="W242" i="8"/>
  <c r="V242" i="8"/>
  <c r="T242" i="8"/>
  <c r="X241" i="8"/>
  <c r="W241" i="8"/>
  <c r="V241" i="8"/>
  <c r="T241" i="8"/>
  <c r="X240" i="8"/>
  <c r="W240" i="8"/>
  <c r="V240" i="8"/>
  <c r="T240" i="8"/>
  <c r="X239" i="8"/>
  <c r="W239" i="8"/>
  <c r="V239" i="8"/>
  <c r="T239" i="8"/>
  <c r="X238" i="8"/>
  <c r="W238" i="8"/>
  <c r="V238" i="8"/>
  <c r="T238" i="8"/>
  <c r="S237" i="8"/>
  <c r="R237" i="8"/>
  <c r="C237" i="8"/>
  <c r="AI237" i="8" s="1"/>
  <c r="X235" i="8"/>
  <c r="W235" i="8"/>
  <c r="V235" i="8"/>
  <c r="T235" i="8"/>
  <c r="X234" i="8"/>
  <c r="W234" i="8"/>
  <c r="V234" i="8"/>
  <c r="T234" i="8"/>
  <c r="X233" i="8"/>
  <c r="W233" i="8"/>
  <c r="V233" i="8"/>
  <c r="T233" i="8"/>
  <c r="X232" i="8"/>
  <c r="W232" i="8"/>
  <c r="V232" i="8"/>
  <c r="T232" i="8"/>
  <c r="X231" i="8"/>
  <c r="W231" i="8"/>
  <c r="V231" i="8"/>
  <c r="T231" i="8"/>
  <c r="X230" i="8"/>
  <c r="W230" i="8"/>
  <c r="V230" i="8"/>
  <c r="T230" i="8"/>
  <c r="X229" i="8"/>
  <c r="W229" i="8"/>
  <c r="V229" i="8"/>
  <c r="T229" i="8"/>
  <c r="S228" i="8"/>
  <c r="R228" i="8"/>
  <c r="C228" i="8"/>
  <c r="AD228" i="8" s="1"/>
  <c r="X226" i="8"/>
  <c r="W226" i="8"/>
  <c r="V226" i="8"/>
  <c r="T226" i="8"/>
  <c r="X225" i="8"/>
  <c r="W225" i="8"/>
  <c r="V225" i="8"/>
  <c r="T225" i="8"/>
  <c r="X224" i="8"/>
  <c r="W224" i="8"/>
  <c r="V224" i="8"/>
  <c r="T224" i="8"/>
  <c r="X223" i="8"/>
  <c r="W223" i="8"/>
  <c r="V223" i="8"/>
  <c r="T223" i="8"/>
  <c r="X222" i="8"/>
  <c r="W222" i="8"/>
  <c r="V222" i="8"/>
  <c r="T222" i="8"/>
  <c r="X221" i="8"/>
  <c r="W221" i="8"/>
  <c r="V221" i="8"/>
  <c r="T221" i="8"/>
  <c r="X220" i="8"/>
  <c r="W220" i="8"/>
  <c r="V220" i="8"/>
  <c r="T220" i="8"/>
  <c r="S219" i="8"/>
  <c r="R219" i="8"/>
  <c r="C219" i="8"/>
  <c r="C225" i="8" s="1"/>
  <c r="X217" i="8"/>
  <c r="W217" i="8"/>
  <c r="V217" i="8"/>
  <c r="T217" i="8"/>
  <c r="X216" i="8"/>
  <c r="W216" i="8"/>
  <c r="V216" i="8"/>
  <c r="T216" i="8"/>
  <c r="X215" i="8"/>
  <c r="W215" i="8"/>
  <c r="V215" i="8"/>
  <c r="T215" i="8"/>
  <c r="X214" i="8"/>
  <c r="W214" i="8"/>
  <c r="V214" i="8"/>
  <c r="T214" i="8"/>
  <c r="X213" i="8"/>
  <c r="W213" i="8"/>
  <c r="V213" i="8"/>
  <c r="T213" i="8"/>
  <c r="X212" i="8"/>
  <c r="W212" i="8"/>
  <c r="V212" i="8"/>
  <c r="T212" i="8"/>
  <c r="X211" i="8"/>
  <c r="W211" i="8"/>
  <c r="V211" i="8"/>
  <c r="T211" i="8"/>
  <c r="S210" i="8"/>
  <c r="R210" i="8"/>
  <c r="C210" i="8"/>
  <c r="AJ210" i="8" s="1"/>
  <c r="X208" i="8"/>
  <c r="W208" i="8"/>
  <c r="V208" i="8"/>
  <c r="T208" i="8"/>
  <c r="X207" i="8"/>
  <c r="W207" i="8"/>
  <c r="V207" i="8"/>
  <c r="T207" i="8"/>
  <c r="X206" i="8"/>
  <c r="W206" i="8"/>
  <c r="V206" i="8"/>
  <c r="T206" i="8"/>
  <c r="X205" i="8"/>
  <c r="W205" i="8"/>
  <c r="V205" i="8"/>
  <c r="T205" i="8"/>
  <c r="X204" i="8"/>
  <c r="W204" i="8"/>
  <c r="V204" i="8"/>
  <c r="T204" i="8"/>
  <c r="X203" i="8"/>
  <c r="W203" i="8"/>
  <c r="V203" i="8"/>
  <c r="T203" i="8"/>
  <c r="X202" i="8"/>
  <c r="W202" i="8"/>
  <c r="V202" i="8"/>
  <c r="T202" i="8"/>
  <c r="S201" i="8"/>
  <c r="R201" i="8"/>
  <c r="C201" i="8"/>
  <c r="X199" i="8"/>
  <c r="W199" i="8"/>
  <c r="V199" i="8"/>
  <c r="T199" i="8"/>
  <c r="X198" i="8"/>
  <c r="W198" i="8"/>
  <c r="V198" i="8"/>
  <c r="T198" i="8"/>
  <c r="X197" i="8"/>
  <c r="W197" i="8"/>
  <c r="V197" i="8"/>
  <c r="T197" i="8"/>
  <c r="X196" i="8"/>
  <c r="W196" i="8"/>
  <c r="V196" i="8"/>
  <c r="T196" i="8"/>
  <c r="X195" i="8"/>
  <c r="W195" i="8"/>
  <c r="V195" i="8"/>
  <c r="T195" i="8"/>
  <c r="X194" i="8"/>
  <c r="W194" i="8"/>
  <c r="V194" i="8"/>
  <c r="T194" i="8"/>
  <c r="X193" i="8"/>
  <c r="W193" i="8"/>
  <c r="V193" i="8"/>
  <c r="T193" i="8"/>
  <c r="S192" i="8"/>
  <c r="R192" i="8"/>
  <c r="C192" i="8"/>
  <c r="C194" i="8" s="1"/>
  <c r="X190" i="8"/>
  <c r="W190" i="8"/>
  <c r="T190" i="8"/>
  <c r="X189" i="8"/>
  <c r="W189" i="8"/>
  <c r="V189" i="8"/>
  <c r="T189" i="8"/>
  <c r="X188" i="8"/>
  <c r="W188" i="8"/>
  <c r="V188" i="8"/>
  <c r="T188" i="8"/>
  <c r="X187" i="8"/>
  <c r="W187" i="8"/>
  <c r="V187" i="8"/>
  <c r="T187" i="8"/>
  <c r="X186" i="8"/>
  <c r="W186" i="8"/>
  <c r="V186" i="8"/>
  <c r="T186" i="8"/>
  <c r="X185" i="8"/>
  <c r="W185" i="8"/>
  <c r="V185" i="8"/>
  <c r="T185" i="8"/>
  <c r="X184" i="8"/>
  <c r="W184" i="8"/>
  <c r="V184" i="8"/>
  <c r="T184" i="8"/>
  <c r="S183" i="8"/>
  <c r="R183" i="8"/>
  <c r="C183" i="8"/>
  <c r="C185" i="8" s="1"/>
  <c r="X181" i="8"/>
  <c r="W181" i="8"/>
  <c r="V181" i="8"/>
  <c r="T181" i="8"/>
  <c r="X180" i="8"/>
  <c r="W180" i="8"/>
  <c r="V180" i="8"/>
  <c r="T180" i="8"/>
  <c r="X179" i="8"/>
  <c r="W179" i="8"/>
  <c r="V179" i="8"/>
  <c r="T179" i="8"/>
  <c r="X178" i="8"/>
  <c r="W178" i="8"/>
  <c r="V178" i="8"/>
  <c r="T178" i="8"/>
  <c r="X177" i="8"/>
  <c r="W177" i="8"/>
  <c r="V177" i="8"/>
  <c r="T177" i="8"/>
  <c r="X176" i="8"/>
  <c r="W176" i="8"/>
  <c r="V176" i="8"/>
  <c r="T176" i="8"/>
  <c r="X175" i="8"/>
  <c r="W175" i="8"/>
  <c r="V175" i="8"/>
  <c r="T175" i="8"/>
  <c r="S174" i="8"/>
  <c r="R174" i="8"/>
  <c r="C174" i="8"/>
  <c r="AG174" i="8" s="1"/>
  <c r="X172" i="8"/>
  <c r="W172" i="8"/>
  <c r="V172" i="8"/>
  <c r="T172" i="8"/>
  <c r="X171" i="8"/>
  <c r="W171" i="8"/>
  <c r="V171" i="8"/>
  <c r="T171" i="8"/>
  <c r="X170" i="8"/>
  <c r="W170" i="8"/>
  <c r="V170" i="8"/>
  <c r="T170" i="8"/>
  <c r="X169" i="8"/>
  <c r="W169" i="8"/>
  <c r="V169" i="8"/>
  <c r="T169" i="8"/>
  <c r="X168" i="8"/>
  <c r="W168" i="8"/>
  <c r="V168" i="8"/>
  <c r="T168" i="8"/>
  <c r="X167" i="8"/>
  <c r="W167" i="8"/>
  <c r="V167" i="8"/>
  <c r="T167" i="8"/>
  <c r="X166" i="8"/>
  <c r="W166" i="8"/>
  <c r="V166" i="8"/>
  <c r="T166" i="8"/>
  <c r="S165" i="8"/>
  <c r="R165" i="8"/>
  <c r="C165" i="8"/>
  <c r="C170" i="8" s="1"/>
  <c r="X163" i="8"/>
  <c r="W163" i="8"/>
  <c r="V163" i="8"/>
  <c r="T163" i="8"/>
  <c r="X162" i="8"/>
  <c r="W162" i="8"/>
  <c r="V162" i="8"/>
  <c r="T162" i="8"/>
  <c r="X161" i="8"/>
  <c r="W161" i="8"/>
  <c r="V161" i="8"/>
  <c r="T161" i="8"/>
  <c r="X160" i="8"/>
  <c r="W160" i="8"/>
  <c r="V160" i="8"/>
  <c r="T160" i="8"/>
  <c r="X159" i="8"/>
  <c r="W159" i="8"/>
  <c r="V159" i="8"/>
  <c r="T159" i="8"/>
  <c r="X158" i="8"/>
  <c r="W158" i="8"/>
  <c r="V158" i="8"/>
  <c r="T158" i="8"/>
  <c r="X157" i="8"/>
  <c r="W157" i="8"/>
  <c r="V157" i="8"/>
  <c r="T157" i="8"/>
  <c r="S156" i="8"/>
  <c r="R156" i="8"/>
  <c r="C156" i="8"/>
  <c r="C163" i="8" s="1"/>
  <c r="X154" i="8"/>
  <c r="W154" i="8"/>
  <c r="V154" i="8"/>
  <c r="T154" i="8"/>
  <c r="X153" i="8"/>
  <c r="W153" i="8"/>
  <c r="V153" i="8"/>
  <c r="T153" i="8"/>
  <c r="X152" i="8"/>
  <c r="W152" i="8"/>
  <c r="V152" i="8"/>
  <c r="T152" i="8"/>
  <c r="X151" i="8"/>
  <c r="W151" i="8"/>
  <c r="V151" i="8"/>
  <c r="T151" i="8"/>
  <c r="X150" i="8"/>
  <c r="W150" i="8"/>
  <c r="V150" i="8"/>
  <c r="T150" i="8"/>
  <c r="X149" i="8"/>
  <c r="W149" i="8"/>
  <c r="V149" i="8"/>
  <c r="T149" i="8"/>
  <c r="X148" i="8"/>
  <c r="W148" i="8"/>
  <c r="V148" i="8"/>
  <c r="T148" i="8"/>
  <c r="S147" i="8"/>
  <c r="R147" i="8"/>
  <c r="C147" i="8"/>
  <c r="AD147" i="8" s="1"/>
  <c r="X145" i="8"/>
  <c r="W145" i="8"/>
  <c r="V145" i="8"/>
  <c r="T145" i="8"/>
  <c r="X144" i="8"/>
  <c r="W144" i="8"/>
  <c r="V144" i="8"/>
  <c r="T144" i="8"/>
  <c r="X143" i="8"/>
  <c r="W143" i="8"/>
  <c r="V143" i="8"/>
  <c r="T143" i="8"/>
  <c r="X142" i="8"/>
  <c r="W142" i="8"/>
  <c r="V142" i="8"/>
  <c r="T142" i="8"/>
  <c r="X141" i="8"/>
  <c r="W141" i="8"/>
  <c r="V141" i="8"/>
  <c r="T141" i="8"/>
  <c r="X140" i="8"/>
  <c r="W140" i="8"/>
  <c r="V140" i="8"/>
  <c r="T140" i="8"/>
  <c r="X139" i="8"/>
  <c r="W139" i="8"/>
  <c r="V139" i="8"/>
  <c r="T139" i="8"/>
  <c r="S138" i="8"/>
  <c r="R138" i="8"/>
  <c r="C138" i="8"/>
  <c r="AE138" i="8" s="1"/>
  <c r="X136" i="8"/>
  <c r="W136" i="8"/>
  <c r="V136" i="8"/>
  <c r="T136" i="8"/>
  <c r="X135" i="8"/>
  <c r="W135" i="8"/>
  <c r="V135" i="8"/>
  <c r="T135" i="8"/>
  <c r="X134" i="8"/>
  <c r="W134" i="8"/>
  <c r="V134" i="8"/>
  <c r="T134" i="8"/>
  <c r="X133" i="8"/>
  <c r="W133" i="8"/>
  <c r="V133" i="8"/>
  <c r="T133" i="8"/>
  <c r="X132" i="8"/>
  <c r="W132" i="8"/>
  <c r="V132" i="8"/>
  <c r="T132" i="8"/>
  <c r="X131" i="8"/>
  <c r="W131" i="8"/>
  <c r="V131" i="8"/>
  <c r="T131" i="8"/>
  <c r="X130" i="8"/>
  <c r="W130" i="8"/>
  <c r="V130" i="8"/>
  <c r="T130" i="8"/>
  <c r="S129" i="8"/>
  <c r="R129" i="8"/>
  <c r="C129" i="8"/>
  <c r="AI129" i="8" s="1"/>
  <c r="X127" i="8"/>
  <c r="W127" i="8"/>
  <c r="V127" i="8"/>
  <c r="T127" i="8"/>
  <c r="X126" i="8"/>
  <c r="W126" i="8"/>
  <c r="V126" i="8"/>
  <c r="T126" i="8"/>
  <c r="X125" i="8"/>
  <c r="W125" i="8"/>
  <c r="V125" i="8"/>
  <c r="T125" i="8"/>
  <c r="X124" i="8"/>
  <c r="W124" i="8"/>
  <c r="V124" i="8"/>
  <c r="T124" i="8"/>
  <c r="X123" i="8"/>
  <c r="W123" i="8"/>
  <c r="V123" i="8"/>
  <c r="T123" i="8"/>
  <c r="X122" i="8"/>
  <c r="W122" i="8"/>
  <c r="V122" i="8"/>
  <c r="T122" i="8"/>
  <c r="X121" i="8"/>
  <c r="W121" i="8"/>
  <c r="V121" i="8"/>
  <c r="T121" i="8"/>
  <c r="S120" i="8"/>
  <c r="R120" i="8"/>
  <c r="C120" i="8"/>
  <c r="AD120" i="8" s="1"/>
  <c r="X118" i="8"/>
  <c r="W118" i="8"/>
  <c r="V118" i="8"/>
  <c r="T118" i="8"/>
  <c r="X117" i="8"/>
  <c r="W117" i="8"/>
  <c r="V117" i="8"/>
  <c r="T117" i="8"/>
  <c r="X116" i="8"/>
  <c r="W116" i="8"/>
  <c r="V116" i="8"/>
  <c r="T116" i="8"/>
  <c r="X115" i="8"/>
  <c r="W115" i="8"/>
  <c r="V115" i="8"/>
  <c r="T115" i="8"/>
  <c r="X114" i="8"/>
  <c r="W114" i="8"/>
  <c r="V114" i="8"/>
  <c r="T114" i="8"/>
  <c r="X113" i="8"/>
  <c r="W113" i="8"/>
  <c r="V113" i="8"/>
  <c r="T113" i="8"/>
  <c r="X112" i="8"/>
  <c r="W112" i="8"/>
  <c r="V112" i="8"/>
  <c r="T112" i="8"/>
  <c r="S111" i="8"/>
  <c r="R111" i="8"/>
  <c r="C111" i="8"/>
  <c r="C118" i="8" s="1"/>
  <c r="X109" i="8"/>
  <c r="W109" i="8"/>
  <c r="V109" i="8"/>
  <c r="T109" i="8"/>
  <c r="X108" i="8"/>
  <c r="W108" i="8"/>
  <c r="V108" i="8"/>
  <c r="T108" i="8"/>
  <c r="X107" i="8"/>
  <c r="W107" i="8"/>
  <c r="V107" i="8"/>
  <c r="T107" i="8"/>
  <c r="X106" i="8"/>
  <c r="W106" i="8"/>
  <c r="V106" i="8"/>
  <c r="T106" i="8"/>
  <c r="X105" i="8"/>
  <c r="W105" i="8"/>
  <c r="V105" i="8"/>
  <c r="T105" i="8"/>
  <c r="X104" i="8"/>
  <c r="W104" i="8"/>
  <c r="V104" i="8"/>
  <c r="T104" i="8"/>
  <c r="X103" i="8"/>
  <c r="W103" i="8"/>
  <c r="V103" i="8"/>
  <c r="T103" i="8"/>
  <c r="S102" i="8"/>
  <c r="R102" i="8"/>
  <c r="C102" i="8"/>
  <c r="AC102" i="8" s="1"/>
  <c r="X100" i="8"/>
  <c r="W100" i="8"/>
  <c r="V100" i="8"/>
  <c r="T100" i="8"/>
  <c r="X99" i="8"/>
  <c r="W99" i="8"/>
  <c r="V99" i="8"/>
  <c r="T99" i="8"/>
  <c r="X98" i="8"/>
  <c r="W98" i="8"/>
  <c r="V98" i="8"/>
  <c r="T98" i="8"/>
  <c r="X97" i="8"/>
  <c r="W97" i="8"/>
  <c r="V97" i="8"/>
  <c r="T97" i="8"/>
  <c r="X96" i="8"/>
  <c r="W96" i="8"/>
  <c r="V96" i="8"/>
  <c r="T96" i="8"/>
  <c r="X95" i="8"/>
  <c r="W95" i="8"/>
  <c r="V95" i="8"/>
  <c r="T95" i="8"/>
  <c r="X94" i="8"/>
  <c r="W94" i="8"/>
  <c r="V94" i="8"/>
  <c r="T94" i="8"/>
  <c r="S93" i="8"/>
  <c r="R93" i="8"/>
  <c r="C93" i="8"/>
  <c r="C97" i="8" s="1"/>
  <c r="X91" i="8"/>
  <c r="W91" i="8"/>
  <c r="V91" i="8"/>
  <c r="T91" i="8"/>
  <c r="X90" i="8"/>
  <c r="W90" i="8"/>
  <c r="V90" i="8"/>
  <c r="T90" i="8"/>
  <c r="X89" i="8"/>
  <c r="W89" i="8"/>
  <c r="V89" i="8"/>
  <c r="T89" i="8"/>
  <c r="X88" i="8"/>
  <c r="W88" i="8"/>
  <c r="V88" i="8"/>
  <c r="T88" i="8"/>
  <c r="X87" i="8"/>
  <c r="W87" i="8"/>
  <c r="V87" i="8"/>
  <c r="T87" i="8"/>
  <c r="X86" i="8"/>
  <c r="W86" i="8"/>
  <c r="V86" i="8"/>
  <c r="T86" i="8"/>
  <c r="X85" i="8"/>
  <c r="W85" i="8"/>
  <c r="V85" i="8"/>
  <c r="T85" i="8"/>
  <c r="S84" i="8"/>
  <c r="R84" i="8"/>
  <c r="C84" i="8"/>
  <c r="C91" i="8" s="1"/>
  <c r="X82" i="8"/>
  <c r="W82" i="8"/>
  <c r="V82" i="8"/>
  <c r="T82" i="8"/>
  <c r="X81" i="8"/>
  <c r="W81" i="8"/>
  <c r="V81" i="8"/>
  <c r="T81" i="8"/>
  <c r="X80" i="8"/>
  <c r="W80" i="8"/>
  <c r="V80" i="8"/>
  <c r="T80" i="8"/>
  <c r="X79" i="8"/>
  <c r="W79" i="8"/>
  <c r="V79" i="8"/>
  <c r="T79" i="8"/>
  <c r="X78" i="8"/>
  <c r="W78" i="8"/>
  <c r="V78" i="8"/>
  <c r="T78" i="8"/>
  <c r="X77" i="8"/>
  <c r="W77" i="8"/>
  <c r="V77" i="8"/>
  <c r="T77" i="8"/>
  <c r="X76" i="8"/>
  <c r="W76" i="8"/>
  <c r="V76" i="8"/>
  <c r="T76" i="8"/>
  <c r="S75" i="8"/>
  <c r="R75" i="8"/>
  <c r="C75" i="8"/>
  <c r="AJ75" i="8" s="1"/>
  <c r="X73" i="8"/>
  <c r="W73" i="8"/>
  <c r="V73" i="8"/>
  <c r="T73" i="8"/>
  <c r="X72" i="8"/>
  <c r="W72" i="8"/>
  <c r="V72" i="8"/>
  <c r="T72" i="8"/>
  <c r="X71" i="8"/>
  <c r="W71" i="8"/>
  <c r="V71" i="8"/>
  <c r="T71" i="8"/>
  <c r="X70" i="8"/>
  <c r="W70" i="8"/>
  <c r="V70" i="8"/>
  <c r="T70" i="8"/>
  <c r="X69" i="8"/>
  <c r="W69" i="8"/>
  <c r="V69" i="8"/>
  <c r="T69" i="8"/>
  <c r="X68" i="8"/>
  <c r="W68" i="8"/>
  <c r="V68" i="8"/>
  <c r="T68" i="8"/>
  <c r="X67" i="8"/>
  <c r="W67" i="8"/>
  <c r="V67" i="8"/>
  <c r="T67" i="8"/>
  <c r="S66" i="8"/>
  <c r="R66" i="8"/>
  <c r="C66" i="8"/>
  <c r="AI66" i="8" s="1"/>
  <c r="X64" i="8"/>
  <c r="W64" i="8"/>
  <c r="V64" i="8"/>
  <c r="T64" i="8"/>
  <c r="X63" i="8"/>
  <c r="W63" i="8"/>
  <c r="V63" i="8"/>
  <c r="T63" i="8"/>
  <c r="X62" i="8"/>
  <c r="W62" i="8"/>
  <c r="V62" i="8"/>
  <c r="T62" i="8"/>
  <c r="X61" i="8"/>
  <c r="W61" i="8"/>
  <c r="V61" i="8"/>
  <c r="T61" i="8"/>
  <c r="X60" i="8"/>
  <c r="W60" i="8"/>
  <c r="V60" i="8"/>
  <c r="T60" i="8"/>
  <c r="X59" i="8"/>
  <c r="W59" i="8"/>
  <c r="V59" i="8"/>
  <c r="T59" i="8"/>
  <c r="X58" i="8"/>
  <c r="W58" i="8"/>
  <c r="V58" i="8"/>
  <c r="T58" i="8"/>
  <c r="S57" i="8"/>
  <c r="R57" i="8"/>
  <c r="C57" i="8"/>
  <c r="C64" i="8" s="1"/>
  <c r="X55" i="8"/>
  <c r="W55" i="8"/>
  <c r="V55" i="8"/>
  <c r="T55" i="8"/>
  <c r="X54" i="8"/>
  <c r="W54" i="8"/>
  <c r="V54" i="8"/>
  <c r="T54" i="8"/>
  <c r="X53" i="8"/>
  <c r="W53" i="8"/>
  <c r="V53" i="8"/>
  <c r="T53" i="8"/>
  <c r="X52" i="8"/>
  <c r="W52" i="8"/>
  <c r="V52" i="8"/>
  <c r="T52" i="8"/>
  <c r="X51" i="8"/>
  <c r="W51" i="8"/>
  <c r="V51" i="8"/>
  <c r="T51" i="8"/>
  <c r="X50" i="8"/>
  <c r="W50" i="8"/>
  <c r="V50" i="8"/>
  <c r="T50" i="8"/>
  <c r="X49" i="8"/>
  <c r="W49" i="8"/>
  <c r="V49" i="8"/>
  <c r="T49" i="8"/>
  <c r="S48" i="8"/>
  <c r="R48" i="8"/>
  <c r="C48" i="8"/>
  <c r="AE48" i="8" s="1"/>
  <c r="P43" i="8"/>
  <c r="N6" i="8"/>
  <c r="N1" i="8" s="1"/>
  <c r="J66" i="8" l="1"/>
  <c r="P66" i="8"/>
  <c r="H66" i="8"/>
  <c r="O66" i="8"/>
  <c r="G66" i="8"/>
  <c r="N66" i="8"/>
  <c r="F66" i="8"/>
  <c r="M66" i="8"/>
  <c r="L66" i="8"/>
  <c r="K66" i="8"/>
  <c r="P120" i="8"/>
  <c r="H120" i="8"/>
  <c r="O120" i="8"/>
  <c r="G120" i="8"/>
  <c r="N120" i="8"/>
  <c r="F120" i="8"/>
  <c r="M120" i="8"/>
  <c r="L120" i="8"/>
  <c r="K120" i="8"/>
  <c r="J120" i="8"/>
  <c r="K111" i="8"/>
  <c r="J111" i="8"/>
  <c r="P111" i="8"/>
  <c r="H111" i="8"/>
  <c r="O111" i="8"/>
  <c r="G111" i="8"/>
  <c r="N111" i="8"/>
  <c r="F111" i="8"/>
  <c r="M111" i="8"/>
  <c r="L111" i="8"/>
  <c r="K183" i="8"/>
  <c r="J183" i="8"/>
  <c r="P183" i="8"/>
  <c r="H183" i="8"/>
  <c r="O183" i="8"/>
  <c r="G183" i="8"/>
  <c r="L183" i="8"/>
  <c r="N183" i="8"/>
  <c r="F183" i="8"/>
  <c r="M183" i="8"/>
  <c r="N174" i="8"/>
  <c r="F174" i="8"/>
  <c r="M174" i="8"/>
  <c r="L174" i="8"/>
  <c r="O174" i="8"/>
  <c r="K174" i="8"/>
  <c r="J174" i="8"/>
  <c r="P174" i="8"/>
  <c r="H174" i="8"/>
  <c r="G174" i="8"/>
  <c r="K255" i="8"/>
  <c r="J255" i="8"/>
  <c r="P255" i="8"/>
  <c r="H255" i="8"/>
  <c r="O255" i="8"/>
  <c r="G255" i="8"/>
  <c r="N255" i="8"/>
  <c r="F255" i="8"/>
  <c r="L255" i="8"/>
  <c r="M255" i="8"/>
  <c r="P264" i="8"/>
  <c r="H264" i="8"/>
  <c r="O264" i="8"/>
  <c r="G264" i="8"/>
  <c r="N264" i="8"/>
  <c r="F264" i="8"/>
  <c r="M264" i="8"/>
  <c r="L264" i="8"/>
  <c r="K264" i="8"/>
  <c r="J264" i="8"/>
  <c r="N102" i="8"/>
  <c r="F102" i="8"/>
  <c r="M102" i="8"/>
  <c r="L102" i="8"/>
  <c r="K102" i="8"/>
  <c r="J102" i="8"/>
  <c r="G102" i="8"/>
  <c r="O102" i="8"/>
  <c r="P102" i="8"/>
  <c r="H102" i="8"/>
  <c r="J93" i="8"/>
  <c r="P93" i="8"/>
  <c r="H93" i="8"/>
  <c r="O93" i="8"/>
  <c r="G93" i="8"/>
  <c r="N93" i="8"/>
  <c r="F93" i="8"/>
  <c r="M93" i="8"/>
  <c r="L93" i="8"/>
  <c r="K93" i="8"/>
  <c r="J165" i="8"/>
  <c r="P165" i="8"/>
  <c r="H165" i="8"/>
  <c r="O165" i="8"/>
  <c r="G165" i="8"/>
  <c r="N165" i="8"/>
  <c r="F165" i="8"/>
  <c r="M165" i="8"/>
  <c r="L165" i="8"/>
  <c r="K165" i="8"/>
  <c r="L228" i="8"/>
  <c r="K228" i="8"/>
  <c r="M228" i="8"/>
  <c r="J228" i="8"/>
  <c r="P228" i="8"/>
  <c r="H228" i="8"/>
  <c r="O228" i="8"/>
  <c r="G228" i="8"/>
  <c r="N228" i="8"/>
  <c r="F228" i="8"/>
  <c r="P237" i="8"/>
  <c r="H237" i="8"/>
  <c r="O237" i="8"/>
  <c r="G237" i="8"/>
  <c r="J237" i="8"/>
  <c r="N237" i="8"/>
  <c r="F237" i="8"/>
  <c r="M237" i="8"/>
  <c r="L237" i="8"/>
  <c r="K237" i="8"/>
  <c r="N246" i="8"/>
  <c r="F246" i="8"/>
  <c r="M246" i="8"/>
  <c r="L246" i="8"/>
  <c r="K246" i="8"/>
  <c r="G246" i="8"/>
  <c r="J246" i="8"/>
  <c r="O246" i="8"/>
  <c r="P246" i="8"/>
  <c r="H246" i="8"/>
  <c r="L84" i="8"/>
  <c r="K84" i="8"/>
  <c r="J84" i="8"/>
  <c r="M84" i="8"/>
  <c r="P84" i="8"/>
  <c r="H84" i="8"/>
  <c r="O84" i="8"/>
  <c r="G84" i="8"/>
  <c r="N84" i="8"/>
  <c r="F84" i="8"/>
  <c r="L156" i="8"/>
  <c r="K156" i="8"/>
  <c r="J156" i="8"/>
  <c r="P156" i="8"/>
  <c r="H156" i="8"/>
  <c r="O156" i="8"/>
  <c r="G156" i="8"/>
  <c r="M156" i="8"/>
  <c r="N156" i="8"/>
  <c r="F156" i="8"/>
  <c r="O219" i="8"/>
  <c r="G219" i="8"/>
  <c r="P219" i="8"/>
  <c r="N219" i="8"/>
  <c r="F219" i="8"/>
  <c r="M219" i="8"/>
  <c r="H219" i="8"/>
  <c r="L219" i="8"/>
  <c r="K219" i="8"/>
  <c r="J219" i="8"/>
  <c r="AJ255" i="8"/>
  <c r="O75" i="8"/>
  <c r="G75" i="8"/>
  <c r="N75" i="8"/>
  <c r="F75" i="8"/>
  <c r="M75" i="8"/>
  <c r="P75" i="8"/>
  <c r="L75" i="8"/>
  <c r="K75" i="8"/>
  <c r="H75" i="8"/>
  <c r="J75" i="8"/>
  <c r="O147" i="8"/>
  <c r="G147" i="8"/>
  <c r="H147" i="8"/>
  <c r="N147" i="8"/>
  <c r="F147" i="8"/>
  <c r="P147" i="8"/>
  <c r="M147" i="8"/>
  <c r="L147" i="8"/>
  <c r="K147" i="8"/>
  <c r="J147" i="8"/>
  <c r="J210" i="8"/>
  <c r="P210" i="8"/>
  <c r="H210" i="8"/>
  <c r="K210" i="8"/>
  <c r="O210" i="8"/>
  <c r="G210" i="8"/>
  <c r="N210" i="8"/>
  <c r="F210" i="8"/>
  <c r="M210" i="8"/>
  <c r="L210" i="8"/>
  <c r="AF228" i="8"/>
  <c r="AD237" i="8"/>
  <c r="J138" i="8"/>
  <c r="P138" i="8"/>
  <c r="H138" i="8"/>
  <c r="O138" i="8"/>
  <c r="G138" i="8"/>
  <c r="N138" i="8"/>
  <c r="F138" i="8"/>
  <c r="K138" i="8"/>
  <c r="M138" i="8"/>
  <c r="L138" i="8"/>
  <c r="M201" i="8"/>
  <c r="N201" i="8"/>
  <c r="L201" i="8"/>
  <c r="F201" i="8"/>
  <c r="K201" i="8"/>
  <c r="J201" i="8"/>
  <c r="P201" i="8"/>
  <c r="H201" i="8"/>
  <c r="O201" i="8"/>
  <c r="G201" i="8"/>
  <c r="M57" i="8"/>
  <c r="N57" i="8"/>
  <c r="L57" i="8"/>
  <c r="K57" i="8"/>
  <c r="J57" i="8"/>
  <c r="P57" i="8"/>
  <c r="H57" i="8"/>
  <c r="F57" i="8"/>
  <c r="O57" i="8"/>
  <c r="G57" i="8"/>
  <c r="M129" i="8"/>
  <c r="N129" i="8"/>
  <c r="L129" i="8"/>
  <c r="K129" i="8"/>
  <c r="F129" i="8"/>
  <c r="J129" i="8"/>
  <c r="P129" i="8"/>
  <c r="H129" i="8"/>
  <c r="O129" i="8"/>
  <c r="G129" i="8"/>
  <c r="P192" i="8"/>
  <c r="H192" i="8"/>
  <c r="O192" i="8"/>
  <c r="G192" i="8"/>
  <c r="N192" i="8"/>
  <c r="F192" i="8"/>
  <c r="M192" i="8"/>
  <c r="L192" i="8"/>
  <c r="K192" i="8"/>
  <c r="J192" i="8"/>
  <c r="C135" i="8"/>
  <c r="C131" i="8"/>
  <c r="AE129" i="8"/>
  <c r="AH129" i="8"/>
  <c r="AI48" i="8"/>
  <c r="C69" i="8"/>
  <c r="C77" i="8"/>
  <c r="AE255" i="8"/>
  <c r="AC75" i="8"/>
  <c r="AF102" i="8"/>
  <c r="AG75" i="8"/>
  <c r="C79" i="8"/>
  <c r="AJ111" i="8"/>
  <c r="K48" i="8"/>
  <c r="C68" i="8"/>
  <c r="AH75" i="8"/>
  <c r="C81" i="8"/>
  <c r="AB120" i="8"/>
  <c r="AI138" i="8"/>
  <c r="C78" i="8"/>
  <c r="AJ120" i="8"/>
  <c r="AB57" i="8"/>
  <c r="AE75" i="8"/>
  <c r="AD102" i="8"/>
  <c r="AG120" i="8"/>
  <c r="AC237" i="8"/>
  <c r="AG147" i="8"/>
  <c r="J48" i="8"/>
  <c r="AC111" i="8"/>
  <c r="C123" i="8"/>
  <c r="C223" i="8"/>
  <c r="AF237" i="8"/>
  <c r="AD264" i="8"/>
  <c r="AB66" i="8"/>
  <c r="AE84" i="8"/>
  <c r="AH111" i="8"/>
  <c r="C127" i="8"/>
  <c r="C133" i="8"/>
  <c r="AH165" i="8"/>
  <c r="AH237" i="8"/>
  <c r="C242" i="8"/>
  <c r="C71" i="8"/>
  <c r="C116" i="8"/>
  <c r="AH219" i="8"/>
  <c r="AI246" i="8"/>
  <c r="C73" i="8"/>
  <c r="AF75" i="8"/>
  <c r="C82" i="8"/>
  <c r="AF111" i="8"/>
  <c r="C113" i="8"/>
  <c r="AH120" i="8"/>
  <c r="C124" i="8"/>
  <c r="AG129" i="8"/>
  <c r="C136" i="8"/>
  <c r="AH138" i="8"/>
  <c r="AD210" i="8"/>
  <c r="C212" i="8"/>
  <c r="C224" i="8"/>
  <c r="C243" i="8"/>
  <c r="AB246" i="8"/>
  <c r="AG255" i="8"/>
  <c r="C161" i="8"/>
  <c r="C167" i="8"/>
  <c r="AD183" i="8"/>
  <c r="C198" i="8"/>
  <c r="AE210" i="8"/>
  <c r="C217" i="8"/>
  <c r="AB237" i="8"/>
  <c r="C240" i="8"/>
  <c r="AG246" i="8"/>
  <c r="AH255" i="8"/>
  <c r="AI111" i="8"/>
  <c r="C115" i="8"/>
  <c r="C126" i="8"/>
  <c r="AJ129" i="8"/>
  <c r="AF147" i="8"/>
  <c r="C188" i="8"/>
  <c r="AF210" i="8"/>
  <c r="C214" i="8"/>
  <c r="AB219" i="8"/>
  <c r="C221" i="8"/>
  <c r="AH246" i="8"/>
  <c r="AG210" i="8"/>
  <c r="AD57" i="8"/>
  <c r="AC66" i="8"/>
  <c r="C70" i="8"/>
  <c r="AH102" i="8"/>
  <c r="AC120" i="8"/>
  <c r="AB129" i="8"/>
  <c r="C132" i="8"/>
  <c r="AI147" i="8"/>
  <c r="AF156" i="8"/>
  <c r="C160" i="8"/>
  <c r="AI165" i="8"/>
  <c r="AB174" i="8"/>
  <c r="AB192" i="8"/>
  <c r="C216" i="8"/>
  <c r="AI219" i="8"/>
  <c r="AE228" i="8"/>
  <c r="AE237" i="8"/>
  <c r="C239" i="8"/>
  <c r="AB255" i="8"/>
  <c r="AJ66" i="8"/>
  <c r="AI102" i="8"/>
  <c r="C114" i="8"/>
  <c r="AE120" i="8"/>
  <c r="C125" i="8"/>
  <c r="AC129" i="8"/>
  <c r="AG156" i="8"/>
  <c r="AC174" i="8"/>
  <c r="C213" i="8"/>
  <c r="AJ219" i="8"/>
  <c r="C244" i="8"/>
  <c r="AD255" i="8"/>
  <c r="G48" i="8"/>
  <c r="AE57" i="8"/>
  <c r="AF57" i="8"/>
  <c r="C72" i="8"/>
  <c r="AD75" i="8"/>
  <c r="C80" i="8"/>
  <c r="AD84" i="8"/>
  <c r="AB111" i="8"/>
  <c r="AF120" i="8"/>
  <c r="C122" i="8"/>
  <c r="AD129" i="8"/>
  <c r="C134" i="8"/>
  <c r="AI156" i="8"/>
  <c r="C168" i="8"/>
  <c r="AF174" i="8"/>
  <c r="C199" i="8"/>
  <c r="AG228" i="8"/>
  <c r="C241" i="8"/>
  <c r="AJ57" i="8"/>
  <c r="C159" i="8"/>
  <c r="C189" i="8"/>
  <c r="AC210" i="8"/>
  <c r="C215" i="8"/>
  <c r="AH228" i="8"/>
  <c r="AJ237" i="8"/>
  <c r="AF255" i="8"/>
  <c r="E136" i="8"/>
  <c r="E122" i="8"/>
  <c r="E106" i="8"/>
  <c r="E88" i="8"/>
  <c r="E80" i="8"/>
  <c r="E75" i="8"/>
  <c r="E156" i="8"/>
  <c r="E123" i="8"/>
  <c r="E89" i="8"/>
  <c r="E81" i="8"/>
  <c r="E61" i="8"/>
  <c r="E53" i="8"/>
  <c r="E49" i="8"/>
  <c r="E130" i="8"/>
  <c r="E107" i="8"/>
  <c r="E103" i="8"/>
  <c r="E90" i="8"/>
  <c r="E84" i="8"/>
  <c r="E82" i="8"/>
  <c r="E219" i="8"/>
  <c r="E133" i="8"/>
  <c r="E94" i="8"/>
  <c r="E85" i="8"/>
  <c r="E77" i="8"/>
  <c r="E57" i="8"/>
  <c r="E131" i="8"/>
  <c r="E112" i="8"/>
  <c r="E91" i="8"/>
  <c r="E62" i="8"/>
  <c r="E58" i="8"/>
  <c r="E54" i="8"/>
  <c r="E50" i="8"/>
  <c r="E242" i="8"/>
  <c r="E216" i="8"/>
  <c r="E63" i="8"/>
  <c r="E55" i="8"/>
  <c r="E241" i="8"/>
  <c r="E230" i="8"/>
  <c r="E152" i="8"/>
  <c r="E143" i="8"/>
  <c r="E132" i="8"/>
  <c r="E113" i="8"/>
  <c r="E108" i="8"/>
  <c r="E104" i="8"/>
  <c r="E102" i="8"/>
  <c r="E76" i="8"/>
  <c r="E114" i="8"/>
  <c r="E59" i="8"/>
  <c r="E51" i="8"/>
  <c r="E217" i="8"/>
  <c r="E153" i="8"/>
  <c r="E144" i="8"/>
  <c r="E134" i="8"/>
  <c r="E115" i="8"/>
  <c r="E111" i="8"/>
  <c r="E109" i="8"/>
  <c r="E105" i="8"/>
  <c r="E86" i="8"/>
  <c r="E78" i="8"/>
  <c r="E66" i="8"/>
  <c r="E234" i="8"/>
  <c r="E135" i="8"/>
  <c r="E121" i="8"/>
  <c r="E116" i="8"/>
  <c r="E95" i="8"/>
  <c r="E87" i="8"/>
  <c r="E79" i="8"/>
  <c r="E64" i="8"/>
  <c r="E60" i="8"/>
  <c r="E52" i="8"/>
  <c r="F44" i="8"/>
  <c r="D68" i="8" s="1"/>
  <c r="AI93" i="8"/>
  <c r="C98" i="8"/>
  <c r="AE201" i="8"/>
  <c r="AD201" i="8"/>
  <c r="C208" i="8"/>
  <c r="C207" i="8"/>
  <c r="C206" i="8"/>
  <c r="C205" i="8"/>
  <c r="C204" i="8"/>
  <c r="C203" i="8"/>
  <c r="AC201" i="8"/>
  <c r="AF201" i="8"/>
  <c r="AJ201" i="8"/>
  <c r="AI201" i="8"/>
  <c r="AH201" i="8"/>
  <c r="AB201" i="8"/>
  <c r="AG201" i="8"/>
  <c r="O48" i="8"/>
  <c r="AJ93" i="8"/>
  <c r="P48" i="8"/>
  <c r="H48" i="8"/>
  <c r="N48" i="8"/>
  <c r="F48" i="8"/>
  <c r="M48" i="8"/>
  <c r="L48" i="8"/>
  <c r="AF48" i="8"/>
  <c r="AD48" i="8"/>
  <c r="C55" i="8"/>
  <c r="C54" i="8"/>
  <c r="C53" i="8"/>
  <c r="C52" i="8"/>
  <c r="C51" i="8"/>
  <c r="C50" i="8"/>
  <c r="AC48" i="8"/>
  <c r="AJ48" i="8"/>
  <c r="AB48" i="8"/>
  <c r="I48" i="8"/>
  <c r="AG48" i="8"/>
  <c r="C99" i="8"/>
  <c r="AH93" i="8"/>
  <c r="C100" i="8"/>
  <c r="AG93" i="8"/>
  <c r="AF93" i="8"/>
  <c r="AE93" i="8"/>
  <c r="AD93" i="8"/>
  <c r="C96" i="8"/>
  <c r="C95" i="8"/>
  <c r="AC93" i="8"/>
  <c r="AH48" i="8"/>
  <c r="AB93" i="8"/>
  <c r="E255" i="8"/>
  <c r="E208" i="8"/>
  <c r="E207" i="8"/>
  <c r="E206" i="8"/>
  <c r="E205" i="8"/>
  <c r="E204" i="8"/>
  <c r="E203" i="8"/>
  <c r="E202" i="8"/>
  <c r="E181" i="8"/>
  <c r="E180" i="8"/>
  <c r="E179" i="8"/>
  <c r="E178" i="8"/>
  <c r="E177" i="8"/>
  <c r="E176" i="8"/>
  <c r="E175" i="8"/>
  <c r="E253" i="8"/>
  <c r="E252" i="8"/>
  <c r="E251" i="8"/>
  <c r="E250" i="8"/>
  <c r="E249" i="8"/>
  <c r="E248" i="8"/>
  <c r="E247" i="8"/>
  <c r="E228" i="8"/>
  <c r="E226" i="8"/>
  <c r="E225" i="8"/>
  <c r="E224" i="8"/>
  <c r="E223" i="8"/>
  <c r="E222" i="8"/>
  <c r="E221" i="8"/>
  <c r="E220" i="8"/>
  <c r="E201" i="8"/>
  <c r="E271" i="8"/>
  <c r="E270" i="8"/>
  <c r="E269" i="8"/>
  <c r="E268" i="8"/>
  <c r="E267" i="8"/>
  <c r="E266" i="8"/>
  <c r="E265" i="8"/>
  <c r="E246" i="8"/>
  <c r="E264" i="8"/>
  <c r="E261" i="8"/>
  <c r="E256" i="8"/>
  <c r="E232" i="8"/>
  <c r="E192" i="8"/>
  <c r="E190" i="8"/>
  <c r="E189" i="8"/>
  <c r="E188" i="8"/>
  <c r="E187" i="8"/>
  <c r="E186" i="8"/>
  <c r="E185" i="8"/>
  <c r="E184" i="8"/>
  <c r="E172" i="8"/>
  <c r="E171" i="8"/>
  <c r="E170" i="8"/>
  <c r="E169" i="8"/>
  <c r="E168" i="8"/>
  <c r="E167" i="8"/>
  <c r="E166" i="8"/>
  <c r="E147" i="8"/>
  <c r="E100" i="8"/>
  <c r="E99" i="8"/>
  <c r="E98" i="8"/>
  <c r="E97" i="8"/>
  <c r="E96" i="8"/>
  <c r="E257" i="8"/>
  <c r="E259" i="8"/>
  <c r="E199" i="8"/>
  <c r="E198" i="8"/>
  <c r="E197" i="8"/>
  <c r="E196" i="8"/>
  <c r="E195" i="8"/>
  <c r="E194" i="8"/>
  <c r="E193" i="8"/>
  <c r="E163" i="8"/>
  <c r="E162" i="8"/>
  <c r="E161" i="8"/>
  <c r="E160" i="8"/>
  <c r="E159" i="8"/>
  <c r="E158" i="8"/>
  <c r="E157" i="8"/>
  <c r="E138" i="8"/>
  <c r="AG57" i="8"/>
  <c r="AD66" i="8"/>
  <c r="AI75" i="8"/>
  <c r="AF84" i="8"/>
  <c r="E93" i="8"/>
  <c r="C104" i="8"/>
  <c r="C105" i="8"/>
  <c r="C106" i="8"/>
  <c r="C107" i="8"/>
  <c r="C108" i="8"/>
  <c r="C109" i="8"/>
  <c r="E127" i="8"/>
  <c r="AJ138" i="8"/>
  <c r="E142" i="8"/>
  <c r="AJ147" i="8"/>
  <c r="E151" i="8"/>
  <c r="AJ156" i="8"/>
  <c r="C158" i="8"/>
  <c r="AC165" i="8"/>
  <c r="C172" i="8"/>
  <c r="AE174" i="8"/>
  <c r="C181" i="8"/>
  <c r="C180" i="8"/>
  <c r="C179" i="8"/>
  <c r="C178" i="8"/>
  <c r="C177" i="8"/>
  <c r="C176" i="8"/>
  <c r="AD174" i="8"/>
  <c r="AJ174" i="8"/>
  <c r="AH174" i="8"/>
  <c r="AE183" i="8"/>
  <c r="C187" i="8"/>
  <c r="AD192" i="8"/>
  <c r="C197" i="8"/>
  <c r="E215" i="8"/>
  <c r="E233" i="8"/>
  <c r="E240" i="8"/>
  <c r="E260" i="8"/>
  <c r="E48" i="8"/>
  <c r="AH57" i="8"/>
  <c r="AE66" i="8"/>
  <c r="E67" i="8"/>
  <c r="E68" i="8"/>
  <c r="E69" i="8"/>
  <c r="E70" i="8"/>
  <c r="E71" i="8"/>
  <c r="E72" i="8"/>
  <c r="E73" i="8"/>
  <c r="AB75" i="8"/>
  <c r="AG84" i="8"/>
  <c r="AG111" i="8"/>
  <c r="AD111" i="8"/>
  <c r="AE111" i="8"/>
  <c r="C117" i="8"/>
  <c r="E118" i="8"/>
  <c r="E126" i="8"/>
  <c r="E129" i="8"/>
  <c r="E141" i="8"/>
  <c r="E150" i="8"/>
  <c r="AD165" i="8"/>
  <c r="C171" i="8"/>
  <c r="E174" i="8"/>
  <c r="AI174" i="8"/>
  <c r="AF183" i="8"/>
  <c r="C186" i="8"/>
  <c r="AE192" i="8"/>
  <c r="C196" i="8"/>
  <c r="E214" i="8"/>
  <c r="E229" i="8"/>
  <c r="E239" i="8"/>
  <c r="AI57" i="8"/>
  <c r="AF66" i="8"/>
  <c r="AH84" i="8"/>
  <c r="E117" i="8"/>
  <c r="E120" i="8"/>
  <c r="E125" i="8"/>
  <c r="AB138" i="8"/>
  <c r="E140" i="8"/>
  <c r="AB147" i="8"/>
  <c r="E149" i="8"/>
  <c r="AB156" i="8"/>
  <c r="AF165" i="8"/>
  <c r="AG183" i="8"/>
  <c r="AI192" i="8"/>
  <c r="C195" i="8"/>
  <c r="E210" i="8"/>
  <c r="E213" i="8"/>
  <c r="E238" i="8"/>
  <c r="AG66" i="8"/>
  <c r="AI84" i="8"/>
  <c r="E124" i="8"/>
  <c r="AD138" i="8"/>
  <c r="E139" i="8"/>
  <c r="E148" i="8"/>
  <c r="AC156" i="8"/>
  <c r="AE165" i="8"/>
  <c r="AJ165" i="8"/>
  <c r="AB165" i="8"/>
  <c r="AG165" i="8"/>
  <c r="C169" i="8"/>
  <c r="AJ192" i="8"/>
  <c r="E212" i="8"/>
  <c r="AC57" i="8"/>
  <c r="C59" i="8"/>
  <c r="C60" i="8"/>
  <c r="C61" i="8"/>
  <c r="C62" i="8"/>
  <c r="C63" i="8"/>
  <c r="AH66" i="8"/>
  <c r="AB84" i="8"/>
  <c r="AJ84" i="8"/>
  <c r="AJ102" i="8"/>
  <c r="AB102" i="8"/>
  <c r="AG102" i="8"/>
  <c r="AE102" i="8"/>
  <c r="C154" i="8"/>
  <c r="C153" i="8"/>
  <c r="C152" i="8"/>
  <c r="C151" i="8"/>
  <c r="C150" i="8"/>
  <c r="C149" i="8"/>
  <c r="AC147" i="8"/>
  <c r="AH147" i="8"/>
  <c r="AE147" i="8"/>
  <c r="AH156" i="8"/>
  <c r="AE156" i="8"/>
  <c r="AD156" i="8"/>
  <c r="C162" i="8"/>
  <c r="E165" i="8"/>
  <c r="AJ183" i="8"/>
  <c r="AB183" i="8"/>
  <c r="AH183" i="8"/>
  <c r="AC183" i="8"/>
  <c r="AI183" i="8"/>
  <c r="AH192" i="8"/>
  <c r="AF192" i="8"/>
  <c r="AG192" i="8"/>
  <c r="AC192" i="8"/>
  <c r="E211" i="8"/>
  <c r="E235" i="8"/>
  <c r="E244" i="8"/>
  <c r="E258" i="8"/>
  <c r="AH264" i="8"/>
  <c r="AG264" i="8"/>
  <c r="AF264" i="8"/>
  <c r="AE264" i="8"/>
  <c r="C271" i="8"/>
  <c r="C266" i="8"/>
  <c r="AJ264" i="8"/>
  <c r="C267" i="8"/>
  <c r="AI264" i="8"/>
  <c r="C269" i="8"/>
  <c r="AC264" i="8"/>
  <c r="AB264" i="8"/>
  <c r="C270" i="8"/>
  <c r="AC84" i="8"/>
  <c r="C86" i="8"/>
  <c r="C87" i="8"/>
  <c r="C88" i="8"/>
  <c r="C89" i="8"/>
  <c r="C90" i="8"/>
  <c r="AF138" i="8"/>
  <c r="C145" i="8"/>
  <c r="C144" i="8"/>
  <c r="C143" i="8"/>
  <c r="C142" i="8"/>
  <c r="C141" i="8"/>
  <c r="C140" i="8"/>
  <c r="AC138" i="8"/>
  <c r="AG138" i="8"/>
  <c r="E145" i="8"/>
  <c r="E154" i="8"/>
  <c r="E183" i="8"/>
  <c r="C190" i="8"/>
  <c r="E231" i="8"/>
  <c r="E237" i="8"/>
  <c r="E243" i="8"/>
  <c r="E262" i="8"/>
  <c r="AI120" i="8"/>
  <c r="AF129" i="8"/>
  <c r="AG219" i="8"/>
  <c r="AF219" i="8"/>
  <c r="AE219" i="8"/>
  <c r="AD219" i="8"/>
  <c r="AC219" i="8"/>
  <c r="C222" i="8"/>
  <c r="C226" i="8"/>
  <c r="AF246" i="8"/>
  <c r="AE246" i="8"/>
  <c r="AD246" i="8"/>
  <c r="C253" i="8"/>
  <c r="C252" i="8"/>
  <c r="C251" i="8"/>
  <c r="C250" i="8"/>
  <c r="C249" i="8"/>
  <c r="C248" i="8"/>
  <c r="AC246" i="8"/>
  <c r="AI228" i="8"/>
  <c r="AH210" i="8"/>
  <c r="AB228" i="8"/>
  <c r="AJ228" i="8"/>
  <c r="AG237" i="8"/>
  <c r="AI255" i="8"/>
  <c r="AI210" i="8"/>
  <c r="AC228" i="8"/>
  <c r="C230" i="8"/>
  <c r="C231" i="8"/>
  <c r="C232" i="8"/>
  <c r="C233" i="8"/>
  <c r="C234" i="8"/>
  <c r="C235" i="8"/>
  <c r="AB210" i="8"/>
  <c r="AC255" i="8"/>
  <c r="C257" i="8"/>
  <c r="C258" i="8"/>
  <c r="C259" i="8"/>
  <c r="C260" i="8"/>
  <c r="C261" i="8"/>
  <c r="D264" i="8" l="1"/>
  <c r="D267" i="8"/>
  <c r="D228" i="8"/>
  <c r="D235" i="8"/>
  <c r="D82" i="8"/>
  <c r="D72" i="8"/>
  <c r="D131" i="8"/>
  <c r="D59" i="8"/>
  <c r="D194" i="8"/>
  <c r="D165" i="8"/>
  <c r="D215" i="8"/>
  <c r="D121" i="8"/>
  <c r="Q120" i="8" s="1"/>
  <c r="D238" i="8"/>
  <c r="Q237" i="8" s="1"/>
  <c r="D260" i="8"/>
  <c r="D220" i="8"/>
  <c r="Q219" i="8" s="1"/>
  <c r="D247" i="8"/>
  <c r="Q246" i="8" s="1"/>
  <c r="D202" i="8"/>
  <c r="Q201" i="8" s="1"/>
  <c r="D210" i="8"/>
  <c r="D81" i="8"/>
  <c r="D111" i="8"/>
  <c r="D54" i="8"/>
  <c r="D109" i="8"/>
  <c r="D95" i="8"/>
  <c r="D166" i="8"/>
  <c r="Q165" i="8" s="1"/>
  <c r="D141" i="8"/>
  <c r="D97" i="8"/>
  <c r="D71" i="8"/>
  <c r="D60" i="8"/>
  <c r="D214" i="8"/>
  <c r="D174" i="8"/>
  <c r="D183" i="8"/>
  <c r="D170" i="8"/>
  <c r="D196" i="8"/>
  <c r="D55" i="8"/>
  <c r="D181" i="8"/>
  <c r="D130" i="8"/>
  <c r="Q129" i="8" s="1"/>
  <c r="D262" i="8"/>
  <c r="D84" i="8"/>
  <c r="D112" i="8"/>
  <c r="Q111" i="8" s="1"/>
  <c r="D176" i="8"/>
  <c r="D216" i="8"/>
  <c r="D122" i="8"/>
  <c r="D239" i="8"/>
  <c r="D221" i="8"/>
  <c r="D248" i="8"/>
  <c r="D229" i="8"/>
  <c r="Q228" i="8" s="1"/>
  <c r="D80" i="8"/>
  <c r="D171" i="8"/>
  <c r="D139" i="8"/>
  <c r="Q138" i="8" s="1"/>
  <c r="D53" i="8"/>
  <c r="D120" i="8"/>
  <c r="D108" i="8"/>
  <c r="D94" i="8"/>
  <c r="Q93" i="8" s="1"/>
  <c r="D160" i="8"/>
  <c r="D159" i="8"/>
  <c r="D70" i="8"/>
  <c r="D48" i="8"/>
  <c r="D132" i="8"/>
  <c r="D102" i="8"/>
  <c r="D189" i="8"/>
  <c r="D144" i="8"/>
  <c r="D168" i="8"/>
  <c r="D113" i="8"/>
  <c r="D180" i="8"/>
  <c r="D217" i="8"/>
  <c r="D123" i="8"/>
  <c r="D240" i="8"/>
  <c r="D222" i="8"/>
  <c r="D249" i="8"/>
  <c r="D204" i="8"/>
  <c r="D230" i="8"/>
  <c r="D79" i="8"/>
  <c r="D186" i="8"/>
  <c r="D52" i="8"/>
  <c r="D197" i="8"/>
  <c r="D172" i="8"/>
  <c r="D149" i="8"/>
  <c r="D107" i="8"/>
  <c r="D188" i="8"/>
  <c r="D69" i="8"/>
  <c r="D147" i="8"/>
  <c r="D118" i="8"/>
  <c r="D255" i="8"/>
  <c r="D57" i="8"/>
  <c r="D96" i="8"/>
  <c r="D198" i="8"/>
  <c r="D58" i="8"/>
  <c r="Q57" i="8" s="1"/>
  <c r="D203" i="8"/>
  <c r="D162" i="8"/>
  <c r="D136" i="8"/>
  <c r="D64" i="8"/>
  <c r="D246" i="8"/>
  <c r="D178" i="8"/>
  <c r="D154" i="8"/>
  <c r="D114" i="8"/>
  <c r="D201" i="8"/>
  <c r="D258" i="8"/>
  <c r="D124" i="8"/>
  <c r="D241" i="8"/>
  <c r="D223" i="8"/>
  <c r="D250" i="8"/>
  <c r="D205" i="8"/>
  <c r="D231" i="8"/>
  <c r="D195" i="8"/>
  <c r="D78" i="8"/>
  <c r="D271" i="8"/>
  <c r="D157" i="8"/>
  <c r="Q156" i="8" s="1"/>
  <c r="D51" i="8"/>
  <c r="D106" i="8"/>
  <c r="D138" i="8"/>
  <c r="D87" i="8"/>
  <c r="D190" i="8"/>
  <c r="D99" i="8"/>
  <c r="D88" i="8"/>
  <c r="D257" i="8"/>
  <c r="D89" i="8"/>
  <c r="D177" i="8"/>
  <c r="D161" i="8"/>
  <c r="D151" i="8"/>
  <c r="D142" i="8"/>
  <c r="D93" i="8"/>
  <c r="D90" i="8"/>
  <c r="H44" i="8"/>
  <c r="D261" i="8"/>
  <c r="D269" i="8"/>
  <c r="D167" i="8"/>
  <c r="D91" i="8"/>
  <c r="D152" i="8"/>
  <c r="D143" i="8"/>
  <c r="D219" i="8"/>
  <c r="D85" i="8"/>
  <c r="Q84" i="8" s="1"/>
  <c r="D98" i="8"/>
  <c r="D86" i="8"/>
  <c r="D66" i="8"/>
  <c r="D193" i="8"/>
  <c r="Q192" i="8" s="1"/>
  <c r="D156" i="8"/>
  <c r="D135" i="8"/>
  <c r="D100" i="8"/>
  <c r="D63" i="8"/>
  <c r="D169" i="8"/>
  <c r="D115" i="8"/>
  <c r="D211" i="8"/>
  <c r="Q210" i="8" s="1"/>
  <c r="D270" i="8"/>
  <c r="D125" i="8"/>
  <c r="D242" i="8"/>
  <c r="D224" i="8"/>
  <c r="D251" i="8"/>
  <c r="D206" i="8"/>
  <c r="D232" i="8"/>
  <c r="D77" i="8"/>
  <c r="D259" i="8"/>
  <c r="D179" i="8"/>
  <c r="D50" i="8"/>
  <c r="D140" i="8"/>
  <c r="D105" i="8"/>
  <c r="D67" i="8"/>
  <c r="Q66" i="8" s="1"/>
  <c r="D192" i="8"/>
  <c r="D134" i="8"/>
  <c r="D62" i="8"/>
  <c r="D237" i="8"/>
  <c r="D184" i="8"/>
  <c r="Q183" i="8" s="1"/>
  <c r="D145" i="8"/>
  <c r="D116" i="8"/>
  <c r="D212" i="8"/>
  <c r="D256" i="8"/>
  <c r="Q255" i="8" s="1"/>
  <c r="D126" i="8"/>
  <c r="D243" i="8"/>
  <c r="D225" i="8"/>
  <c r="D252" i="8"/>
  <c r="D207" i="8"/>
  <c r="D233" i="8"/>
  <c r="D185" i="8"/>
  <c r="D76" i="8"/>
  <c r="Q75" i="8" s="1"/>
  <c r="D49" i="8"/>
  <c r="Q48" i="8" s="1"/>
  <c r="D187" i="8"/>
  <c r="D158" i="8"/>
  <c r="D104" i="8"/>
  <c r="D265" i="8"/>
  <c r="Q264" i="8" s="1"/>
  <c r="D150" i="8"/>
  <c r="D266" i="8"/>
  <c r="D153" i="8"/>
  <c r="D133" i="8"/>
  <c r="D61" i="8"/>
  <c r="D163" i="8"/>
  <c r="D117" i="8"/>
  <c r="D213" i="8"/>
  <c r="D268" i="8"/>
  <c r="D127" i="8"/>
  <c r="D244" i="8"/>
  <c r="D226" i="8"/>
  <c r="D253" i="8"/>
  <c r="D208" i="8"/>
  <c r="D234" i="8"/>
  <c r="D175" i="8"/>
  <c r="Q174" i="8" s="1"/>
  <c r="D148" i="8"/>
  <c r="Q147" i="8" s="1"/>
  <c r="D103" i="8"/>
  <c r="Q102" i="8" s="1"/>
  <c r="D75" i="8"/>
  <c r="D199" i="8"/>
  <c r="D129" i="8"/>
  <c r="D73" i="8"/>
  <c r="S264" i="1" l="1"/>
  <c r="R264" i="1"/>
  <c r="S255" i="1"/>
  <c r="R255" i="1"/>
  <c r="S246" i="1"/>
  <c r="R246" i="1"/>
  <c r="S237" i="1"/>
  <c r="R237" i="1"/>
  <c r="S228" i="1"/>
  <c r="R228" i="1"/>
  <c r="S219" i="1"/>
  <c r="R219" i="1"/>
  <c r="S210" i="1"/>
  <c r="R210" i="1"/>
  <c r="S201" i="1"/>
  <c r="R201" i="1"/>
  <c r="S192" i="1"/>
  <c r="R192" i="1"/>
  <c r="S183" i="1"/>
  <c r="R183" i="1"/>
  <c r="S174" i="1"/>
  <c r="R174" i="1"/>
  <c r="S165" i="1"/>
  <c r="R165" i="1"/>
  <c r="S156" i="1"/>
  <c r="R156" i="1"/>
  <c r="S147" i="1"/>
  <c r="R147" i="1"/>
  <c r="S138" i="1"/>
  <c r="R138" i="1"/>
  <c r="S129" i="1"/>
  <c r="R129" i="1"/>
  <c r="S120" i="1"/>
  <c r="R120" i="1"/>
  <c r="S111" i="1"/>
  <c r="R111" i="1"/>
  <c r="S102" i="1"/>
  <c r="R102" i="1"/>
  <c r="S93" i="1"/>
  <c r="R93" i="1"/>
  <c r="S84" i="1"/>
  <c r="R84" i="1"/>
  <c r="S75" i="1"/>
  <c r="R75" i="1"/>
  <c r="S66" i="1"/>
  <c r="R66" i="1"/>
  <c r="S57" i="1"/>
  <c r="R57" i="1"/>
  <c r="S48" i="1"/>
  <c r="M129" i="1" l="1"/>
  <c r="L129" i="1"/>
  <c r="K129" i="1"/>
  <c r="G129" i="1"/>
  <c r="J129" i="1"/>
  <c r="O129" i="1"/>
  <c r="F129" i="1"/>
  <c r="P129" i="1"/>
  <c r="H129" i="1"/>
  <c r="N129" i="1"/>
  <c r="N102" i="1"/>
  <c r="F102" i="1"/>
  <c r="M102" i="1"/>
  <c r="P102" i="1"/>
  <c r="L102" i="1"/>
  <c r="K102" i="1"/>
  <c r="J102" i="1"/>
  <c r="H102" i="1"/>
  <c r="O102" i="1"/>
  <c r="G102" i="1"/>
  <c r="J138" i="1"/>
  <c r="L138" i="1"/>
  <c r="K138" i="1"/>
  <c r="P138" i="1"/>
  <c r="H138" i="1"/>
  <c r="O138" i="1"/>
  <c r="G138" i="1"/>
  <c r="N138" i="1"/>
  <c r="F138" i="1"/>
  <c r="M138" i="1"/>
  <c r="N174" i="1"/>
  <c r="F174" i="1"/>
  <c r="M174" i="1"/>
  <c r="G174" i="1"/>
  <c r="L174" i="1"/>
  <c r="K174" i="1"/>
  <c r="H174" i="1"/>
  <c r="J174" i="1"/>
  <c r="O174" i="1"/>
  <c r="P174" i="1"/>
  <c r="J210" i="1"/>
  <c r="P210" i="1"/>
  <c r="H210" i="1"/>
  <c r="O210" i="1"/>
  <c r="G210" i="1"/>
  <c r="N210" i="1"/>
  <c r="F210" i="1"/>
  <c r="L210" i="1"/>
  <c r="K210" i="1"/>
  <c r="M210" i="1"/>
  <c r="N246" i="1"/>
  <c r="F246" i="1"/>
  <c r="M246" i="1"/>
  <c r="O246" i="1"/>
  <c r="L246" i="1"/>
  <c r="H246" i="1"/>
  <c r="G246" i="1"/>
  <c r="K246" i="1"/>
  <c r="P246" i="1"/>
  <c r="J246" i="1"/>
  <c r="P165" i="1"/>
  <c r="H165" i="1"/>
  <c r="O165" i="1"/>
  <c r="G165" i="1"/>
  <c r="K165" i="1"/>
  <c r="N165" i="1"/>
  <c r="F165" i="1"/>
  <c r="J165" i="1"/>
  <c r="M165" i="1"/>
  <c r="L165" i="1"/>
  <c r="P93" i="1"/>
  <c r="H93" i="1"/>
  <c r="J93" i="1"/>
  <c r="O93" i="1"/>
  <c r="G93" i="1"/>
  <c r="K93" i="1"/>
  <c r="N93" i="1"/>
  <c r="F93" i="1"/>
  <c r="M93" i="1"/>
  <c r="L93" i="1"/>
  <c r="M201" i="1"/>
  <c r="L201" i="1"/>
  <c r="N201" i="1"/>
  <c r="K201" i="1"/>
  <c r="J201" i="1"/>
  <c r="G201" i="1"/>
  <c r="P201" i="1"/>
  <c r="H201" i="1"/>
  <c r="O201" i="1"/>
  <c r="F201" i="1"/>
  <c r="J66" i="1"/>
  <c r="L66" i="1"/>
  <c r="K66" i="1"/>
  <c r="P66" i="1"/>
  <c r="H66" i="1"/>
  <c r="O66" i="1"/>
  <c r="G66" i="1"/>
  <c r="N66" i="1"/>
  <c r="F66" i="1"/>
  <c r="M66" i="1"/>
  <c r="O75" i="1"/>
  <c r="G75" i="1"/>
  <c r="N75" i="1"/>
  <c r="F75" i="1"/>
  <c r="M75" i="1"/>
  <c r="H75" i="1"/>
  <c r="L75" i="1"/>
  <c r="K75" i="1"/>
  <c r="P75" i="1"/>
  <c r="J75" i="1"/>
  <c r="K111" i="1"/>
  <c r="M111" i="1"/>
  <c r="J111" i="1"/>
  <c r="L111" i="1"/>
  <c r="P111" i="1"/>
  <c r="H111" i="1"/>
  <c r="O111" i="1"/>
  <c r="G111" i="1"/>
  <c r="N111" i="1"/>
  <c r="F111" i="1"/>
  <c r="O147" i="1"/>
  <c r="G147" i="1"/>
  <c r="P147" i="1"/>
  <c r="N147" i="1"/>
  <c r="F147" i="1"/>
  <c r="M147" i="1"/>
  <c r="L147" i="1"/>
  <c r="K147" i="1"/>
  <c r="H147" i="1"/>
  <c r="J147" i="1"/>
  <c r="K183" i="1"/>
  <c r="L183" i="1"/>
  <c r="J183" i="1"/>
  <c r="M183" i="1"/>
  <c r="P183" i="1"/>
  <c r="H183" i="1"/>
  <c r="O183" i="1"/>
  <c r="G183" i="1"/>
  <c r="N183" i="1"/>
  <c r="F183" i="1"/>
  <c r="O219" i="1"/>
  <c r="G219" i="1"/>
  <c r="H219" i="1"/>
  <c r="N219" i="1"/>
  <c r="F219" i="1"/>
  <c r="M219" i="1"/>
  <c r="P219" i="1"/>
  <c r="L219" i="1"/>
  <c r="K219" i="1"/>
  <c r="J219" i="1"/>
  <c r="K255" i="1"/>
  <c r="L255" i="1"/>
  <c r="J255" i="1"/>
  <c r="P255" i="1"/>
  <c r="H255" i="1"/>
  <c r="O255" i="1"/>
  <c r="G255" i="1"/>
  <c r="M255" i="1"/>
  <c r="N255" i="1"/>
  <c r="F255" i="1"/>
  <c r="M57" i="1"/>
  <c r="F57" i="1"/>
  <c r="L57" i="1"/>
  <c r="K57" i="1"/>
  <c r="O57" i="1"/>
  <c r="J57" i="1"/>
  <c r="G57" i="1"/>
  <c r="P57" i="1"/>
  <c r="H57" i="1"/>
  <c r="N57" i="1"/>
  <c r="P237" i="1"/>
  <c r="H237" i="1"/>
  <c r="K237" i="1"/>
  <c r="O237" i="1"/>
  <c r="G237" i="1"/>
  <c r="N237" i="1"/>
  <c r="F237" i="1"/>
  <c r="M237" i="1"/>
  <c r="J237" i="1"/>
  <c r="L237" i="1"/>
  <c r="L84" i="1"/>
  <c r="F84" i="1"/>
  <c r="K84" i="1"/>
  <c r="J84" i="1"/>
  <c r="N84" i="1"/>
  <c r="M84" i="1"/>
  <c r="P84" i="1"/>
  <c r="H84" i="1"/>
  <c r="O84" i="1"/>
  <c r="G84" i="1"/>
  <c r="P120" i="1"/>
  <c r="H120" i="1"/>
  <c r="O120" i="1"/>
  <c r="G120" i="1"/>
  <c r="N120" i="1"/>
  <c r="F120" i="1"/>
  <c r="M120" i="1"/>
  <c r="J120" i="1"/>
  <c r="L120" i="1"/>
  <c r="K120" i="1"/>
  <c r="L156" i="1"/>
  <c r="F156" i="1"/>
  <c r="K156" i="1"/>
  <c r="J156" i="1"/>
  <c r="P156" i="1"/>
  <c r="H156" i="1"/>
  <c r="N156" i="1"/>
  <c r="O156" i="1"/>
  <c r="G156" i="1"/>
  <c r="M156" i="1"/>
  <c r="P192" i="1"/>
  <c r="H192" i="1"/>
  <c r="O192" i="1"/>
  <c r="G192" i="1"/>
  <c r="N192" i="1"/>
  <c r="F192" i="1"/>
  <c r="J192" i="1"/>
  <c r="M192" i="1"/>
  <c r="L192" i="1"/>
  <c r="K192" i="1"/>
  <c r="L228" i="1"/>
  <c r="N228" i="1"/>
  <c r="K228" i="1"/>
  <c r="F228" i="1"/>
  <c r="J228" i="1"/>
  <c r="P228" i="1"/>
  <c r="H228" i="1"/>
  <c r="O228" i="1"/>
  <c r="G228" i="1"/>
  <c r="M228" i="1"/>
  <c r="P264" i="1"/>
  <c r="H264" i="1"/>
  <c r="O264" i="1"/>
  <c r="G264" i="1"/>
  <c r="N264" i="1"/>
  <c r="F264" i="1"/>
  <c r="M264" i="1"/>
  <c r="L264" i="1"/>
  <c r="K264" i="1"/>
  <c r="J264" i="1"/>
  <c r="T271" i="1"/>
  <c r="T270" i="1"/>
  <c r="T269" i="1"/>
  <c r="T268" i="1"/>
  <c r="T267" i="1"/>
  <c r="T266" i="1"/>
  <c r="T265" i="1"/>
  <c r="T262" i="1"/>
  <c r="T261" i="1"/>
  <c r="T260" i="1"/>
  <c r="T259" i="1"/>
  <c r="T258" i="1"/>
  <c r="T257" i="1"/>
  <c r="T256" i="1"/>
  <c r="T253" i="1"/>
  <c r="T252" i="1"/>
  <c r="T251" i="1"/>
  <c r="T250" i="1"/>
  <c r="T249" i="1"/>
  <c r="T248" i="1"/>
  <c r="T247" i="1"/>
  <c r="T244" i="1"/>
  <c r="T243" i="1"/>
  <c r="T242" i="1"/>
  <c r="T241" i="1"/>
  <c r="T240" i="1"/>
  <c r="T239" i="1"/>
  <c r="T238" i="1"/>
  <c r="T235" i="1"/>
  <c r="T234" i="1"/>
  <c r="T233" i="1"/>
  <c r="T232" i="1"/>
  <c r="T231" i="1"/>
  <c r="T230" i="1"/>
  <c r="T229" i="1"/>
  <c r="T226" i="1"/>
  <c r="T225" i="1"/>
  <c r="T224" i="1"/>
  <c r="T223" i="1"/>
  <c r="T222" i="1"/>
  <c r="T221" i="1"/>
  <c r="T220" i="1"/>
  <c r="T217" i="1"/>
  <c r="T216" i="1"/>
  <c r="T215" i="1"/>
  <c r="T214" i="1"/>
  <c r="T213" i="1"/>
  <c r="T212" i="1"/>
  <c r="T211" i="1"/>
  <c r="T208" i="1"/>
  <c r="T207" i="1"/>
  <c r="T206" i="1"/>
  <c r="T205" i="1"/>
  <c r="T204" i="1"/>
  <c r="T203" i="1"/>
  <c r="T202" i="1"/>
  <c r="T199" i="1"/>
  <c r="T198" i="1"/>
  <c r="T197" i="1"/>
  <c r="T196" i="1"/>
  <c r="T195" i="1"/>
  <c r="T194" i="1"/>
  <c r="T193" i="1"/>
  <c r="T190" i="1"/>
  <c r="T189" i="1"/>
  <c r="T188" i="1"/>
  <c r="T187" i="1"/>
  <c r="T186" i="1"/>
  <c r="T185" i="1"/>
  <c r="T184" i="1"/>
  <c r="T181" i="1"/>
  <c r="T180" i="1"/>
  <c r="T179" i="1"/>
  <c r="T178" i="1"/>
  <c r="T177" i="1"/>
  <c r="T176" i="1"/>
  <c r="T175" i="1"/>
  <c r="T172" i="1"/>
  <c r="T171" i="1"/>
  <c r="T170" i="1"/>
  <c r="T169" i="1"/>
  <c r="T168" i="1"/>
  <c r="T167" i="1"/>
  <c r="T166" i="1"/>
  <c r="T163" i="1"/>
  <c r="T162" i="1"/>
  <c r="T161" i="1"/>
  <c r="T160" i="1"/>
  <c r="T159" i="1"/>
  <c r="T158" i="1"/>
  <c r="T157" i="1"/>
  <c r="T154" i="1"/>
  <c r="T153" i="1"/>
  <c r="T152" i="1"/>
  <c r="T151" i="1"/>
  <c r="T150" i="1"/>
  <c r="T149" i="1"/>
  <c r="T148" i="1"/>
  <c r="T145" i="1"/>
  <c r="T144" i="1"/>
  <c r="T143" i="1"/>
  <c r="T142" i="1"/>
  <c r="T141" i="1"/>
  <c r="T140" i="1"/>
  <c r="T139" i="1"/>
  <c r="T136" i="1"/>
  <c r="T135" i="1"/>
  <c r="T134" i="1"/>
  <c r="T133" i="1"/>
  <c r="T132" i="1"/>
  <c r="T131" i="1"/>
  <c r="T130" i="1"/>
  <c r="T127" i="1"/>
  <c r="T126" i="1"/>
  <c r="T125" i="1"/>
  <c r="T124" i="1"/>
  <c r="T123" i="1"/>
  <c r="T122" i="1"/>
  <c r="T121" i="1"/>
  <c r="T118" i="1"/>
  <c r="T117" i="1"/>
  <c r="T116" i="1"/>
  <c r="T115" i="1"/>
  <c r="T114" i="1"/>
  <c r="T113" i="1"/>
  <c r="T112" i="1"/>
  <c r="T109" i="1"/>
  <c r="T108" i="1"/>
  <c r="T107" i="1"/>
  <c r="T106" i="1"/>
  <c r="T105" i="1"/>
  <c r="T104" i="1"/>
  <c r="T103" i="1"/>
  <c r="T100" i="1"/>
  <c r="T99" i="1"/>
  <c r="T98" i="1"/>
  <c r="T97" i="1"/>
  <c r="T96" i="1"/>
  <c r="T95" i="1"/>
  <c r="T94" i="1"/>
  <c r="T91" i="1"/>
  <c r="T90" i="1"/>
  <c r="T89" i="1"/>
  <c r="T88" i="1"/>
  <c r="T87" i="1"/>
  <c r="T86" i="1"/>
  <c r="T85" i="1"/>
  <c r="T82" i="1"/>
  <c r="T81" i="1"/>
  <c r="T80" i="1"/>
  <c r="T79" i="1"/>
  <c r="T78" i="1"/>
  <c r="T77" i="1"/>
  <c r="T76" i="1"/>
  <c r="T73" i="1"/>
  <c r="T72" i="1"/>
  <c r="T71" i="1"/>
  <c r="T70" i="1"/>
  <c r="T69" i="1"/>
  <c r="T68" i="1"/>
  <c r="T67" i="1"/>
  <c r="T64" i="1"/>
  <c r="T63" i="1"/>
  <c r="T62" i="1"/>
  <c r="T61" i="1"/>
  <c r="T60" i="1"/>
  <c r="T59" i="1"/>
  <c r="T58" i="1"/>
  <c r="T55" i="1"/>
  <c r="T54" i="1"/>
  <c r="T53" i="1"/>
  <c r="T52" i="1"/>
  <c r="T51" i="1"/>
  <c r="T50" i="1"/>
  <c r="T49" i="1"/>
  <c r="R48" i="1" l="1"/>
  <c r="P48" i="1" l="1"/>
  <c r="F48" i="1"/>
  <c r="G48" i="1"/>
  <c r="O48" i="1"/>
  <c r="N48" i="1"/>
  <c r="M48" i="1"/>
  <c r="L48" i="1"/>
  <c r="K48" i="1"/>
  <c r="J48" i="1"/>
  <c r="H48" i="1"/>
  <c r="N6" i="1"/>
  <c r="N1" i="1" l="1"/>
  <c r="F44" i="1"/>
  <c r="H44" i="1" l="1"/>
  <c r="E51" i="1"/>
  <c r="E48" i="1" l="1"/>
  <c r="C48" i="1"/>
  <c r="H955" i="4"/>
  <c r="H954" i="4"/>
  <c r="H953" i="4"/>
  <c r="H952" i="4"/>
  <c r="H951" i="4"/>
  <c r="H950" i="4"/>
  <c r="H949" i="4"/>
  <c r="H946" i="4"/>
  <c r="H945" i="4"/>
  <c r="H944" i="4"/>
  <c r="H943" i="4"/>
  <c r="H942" i="4"/>
  <c r="H941" i="4"/>
  <c r="H940" i="4"/>
  <c r="H937" i="4"/>
  <c r="H936" i="4"/>
  <c r="H935" i="4"/>
  <c r="H934" i="4"/>
  <c r="H933" i="4"/>
  <c r="H932" i="4"/>
  <c r="H931" i="4"/>
  <c r="H923" i="4"/>
  <c r="H914" i="4"/>
  <c r="H905" i="4"/>
  <c r="H896" i="4"/>
  <c r="H887" i="4"/>
  <c r="H878" i="4"/>
  <c r="H869" i="4"/>
  <c r="H860" i="4"/>
  <c r="H851" i="4"/>
  <c r="H842" i="4"/>
  <c r="H833" i="4"/>
  <c r="H824" i="4"/>
  <c r="H815" i="4"/>
  <c r="H806" i="4"/>
  <c r="H797" i="4"/>
  <c r="H788" i="4"/>
  <c r="H779" i="4"/>
  <c r="H770" i="4"/>
  <c r="H761" i="4"/>
  <c r="H752" i="4"/>
  <c r="H743" i="4"/>
  <c r="H734" i="4"/>
  <c r="H725" i="4"/>
  <c r="H716" i="4"/>
  <c r="H707" i="4"/>
  <c r="H698" i="4"/>
  <c r="H689" i="4"/>
  <c r="H680" i="4"/>
  <c r="H671" i="4"/>
  <c r="H662" i="4"/>
  <c r="H653" i="4"/>
  <c r="H644" i="4"/>
  <c r="H635" i="4"/>
  <c r="H626" i="4"/>
  <c r="H617" i="4"/>
  <c r="H608" i="4"/>
  <c r="H599" i="4"/>
  <c r="H590" i="4"/>
  <c r="H581" i="4"/>
  <c r="H572" i="4"/>
  <c r="H563" i="4"/>
  <c r="H554" i="4"/>
  <c r="H545" i="4"/>
  <c r="H536" i="4"/>
  <c r="H527" i="4"/>
  <c r="H518" i="4"/>
  <c r="H509" i="4"/>
  <c r="H500" i="4"/>
  <c r="H491" i="4"/>
  <c r="H482" i="4"/>
  <c r="H473" i="4"/>
  <c r="H464" i="4"/>
  <c r="H455" i="4"/>
  <c r="H446" i="4"/>
  <c r="H437" i="4"/>
  <c r="H428" i="4"/>
  <c r="H419" i="4"/>
  <c r="H410" i="4"/>
  <c r="H401" i="4"/>
  <c r="H392" i="4"/>
  <c r="H383" i="4"/>
  <c r="H374" i="4"/>
  <c r="H365" i="4"/>
  <c r="H356" i="4"/>
  <c r="H347" i="4"/>
  <c r="H338" i="4"/>
  <c r="H329" i="4"/>
  <c r="H320" i="4"/>
  <c r="H311" i="4"/>
  <c r="H302" i="4"/>
  <c r="H293" i="4"/>
  <c r="H284" i="4"/>
  <c r="H275" i="4"/>
  <c r="H266" i="4"/>
  <c r="H257" i="4"/>
  <c r="H248" i="4"/>
  <c r="H239" i="4"/>
  <c r="H230" i="4"/>
  <c r="H221" i="4"/>
  <c r="H212" i="4"/>
  <c r="H203" i="4"/>
  <c r="H194" i="4"/>
  <c r="H185" i="4"/>
  <c r="H176" i="4"/>
  <c r="H167" i="4"/>
  <c r="H158" i="4"/>
  <c r="H149" i="4"/>
  <c r="H140" i="4"/>
  <c r="H131" i="4"/>
  <c r="H122" i="4"/>
  <c r="H113" i="4"/>
  <c r="H104" i="4"/>
  <c r="H95" i="4"/>
  <c r="H86" i="4"/>
  <c r="H77" i="4"/>
  <c r="H68" i="4"/>
  <c r="H59" i="4"/>
  <c r="H50" i="4"/>
  <c r="H41" i="4"/>
  <c r="L956" i="4"/>
  <c r="K956" i="4"/>
  <c r="J956" i="4"/>
  <c r="I956" i="4"/>
  <c r="G956" i="4"/>
  <c r="F956" i="4"/>
  <c r="E956" i="4"/>
  <c r="D956" i="4"/>
  <c r="C956" i="4"/>
  <c r="B956" i="4"/>
  <c r="L955" i="4"/>
  <c r="K955" i="4"/>
  <c r="J955" i="4"/>
  <c r="I955" i="4"/>
  <c r="G955" i="4"/>
  <c r="F955" i="4"/>
  <c r="E955" i="4"/>
  <c r="D955" i="4"/>
  <c r="C955" i="4"/>
  <c r="B955" i="4"/>
  <c r="L954" i="4"/>
  <c r="K954" i="4"/>
  <c r="J954" i="4"/>
  <c r="I954" i="4"/>
  <c r="G954" i="4"/>
  <c r="F954" i="4"/>
  <c r="E954" i="4"/>
  <c r="D954" i="4"/>
  <c r="C954" i="4"/>
  <c r="B954" i="4"/>
  <c r="L953" i="4"/>
  <c r="K953" i="4"/>
  <c r="J953" i="4"/>
  <c r="I953" i="4"/>
  <c r="G953" i="4"/>
  <c r="F953" i="4"/>
  <c r="E953" i="4"/>
  <c r="D953" i="4"/>
  <c r="C953" i="4"/>
  <c r="B953" i="4"/>
  <c r="L952" i="4"/>
  <c r="K952" i="4"/>
  <c r="J952" i="4"/>
  <c r="I952" i="4"/>
  <c r="G952" i="4"/>
  <c r="F952" i="4"/>
  <c r="E952" i="4"/>
  <c r="D952" i="4"/>
  <c r="C952" i="4"/>
  <c r="B952" i="4"/>
  <c r="L951" i="4"/>
  <c r="K951" i="4"/>
  <c r="J951" i="4"/>
  <c r="I951" i="4"/>
  <c r="G951" i="4"/>
  <c r="F951" i="4"/>
  <c r="E951" i="4"/>
  <c r="D951" i="4"/>
  <c r="C951" i="4"/>
  <c r="B951" i="4"/>
  <c r="L950" i="4"/>
  <c r="K950" i="4"/>
  <c r="J950" i="4"/>
  <c r="J949" i="4" s="1"/>
  <c r="I950" i="4"/>
  <c r="I949" i="4" s="1"/>
  <c r="G950" i="4"/>
  <c r="F950" i="4"/>
  <c r="E950" i="4"/>
  <c r="D950" i="4"/>
  <c r="C950" i="4"/>
  <c r="B950" i="4"/>
  <c r="L949" i="4"/>
  <c r="K949" i="4"/>
  <c r="B949" i="4"/>
  <c r="L947" i="4"/>
  <c r="K947" i="4"/>
  <c r="J947" i="4"/>
  <c r="I947" i="4"/>
  <c r="G947" i="4"/>
  <c r="F947" i="4"/>
  <c r="E947" i="4"/>
  <c r="D947" i="4"/>
  <c r="C947" i="4"/>
  <c r="B947" i="4"/>
  <c r="L946" i="4"/>
  <c r="K946" i="4"/>
  <c r="J946" i="4"/>
  <c r="I946" i="4"/>
  <c r="G946" i="4"/>
  <c r="F946" i="4"/>
  <c r="E946" i="4"/>
  <c r="D946" i="4"/>
  <c r="C946" i="4"/>
  <c r="B946" i="4"/>
  <c r="L945" i="4"/>
  <c r="K945" i="4"/>
  <c r="J945" i="4"/>
  <c r="I945" i="4"/>
  <c r="G945" i="4"/>
  <c r="F945" i="4"/>
  <c r="E945" i="4"/>
  <c r="D945" i="4"/>
  <c r="C945" i="4"/>
  <c r="B945" i="4"/>
  <c r="L944" i="4"/>
  <c r="K944" i="4"/>
  <c r="J944" i="4"/>
  <c r="I944" i="4"/>
  <c r="G944" i="4"/>
  <c r="F944" i="4"/>
  <c r="E944" i="4"/>
  <c r="D944" i="4"/>
  <c r="C944" i="4"/>
  <c r="B944" i="4"/>
  <c r="L943" i="4"/>
  <c r="K943" i="4"/>
  <c r="J943" i="4"/>
  <c r="I943" i="4"/>
  <c r="G943" i="4"/>
  <c r="F943" i="4"/>
  <c r="E943" i="4"/>
  <c r="D943" i="4"/>
  <c r="C943" i="4"/>
  <c r="B943" i="4"/>
  <c r="L942" i="4"/>
  <c r="K942" i="4"/>
  <c r="J942" i="4"/>
  <c r="I942" i="4"/>
  <c r="G942" i="4"/>
  <c r="F942" i="4"/>
  <c r="E942" i="4"/>
  <c r="D942" i="4"/>
  <c r="C942" i="4"/>
  <c r="B942" i="4"/>
  <c r="L941" i="4"/>
  <c r="K941" i="4"/>
  <c r="J941" i="4"/>
  <c r="J940" i="4" s="1"/>
  <c r="I941" i="4"/>
  <c r="I940" i="4" s="1"/>
  <c r="G941" i="4"/>
  <c r="F941" i="4"/>
  <c r="E941" i="4"/>
  <c r="D941" i="4"/>
  <c r="C941" i="4"/>
  <c r="B941" i="4"/>
  <c r="L940" i="4"/>
  <c r="K940" i="4"/>
  <c r="B940" i="4"/>
  <c r="L938" i="4"/>
  <c r="K938" i="4"/>
  <c r="J938" i="4"/>
  <c r="I938" i="4"/>
  <c r="G938" i="4"/>
  <c r="F938" i="4"/>
  <c r="E938" i="4"/>
  <c r="D938" i="4"/>
  <c r="C938" i="4"/>
  <c r="B938" i="4"/>
  <c r="L937" i="4"/>
  <c r="K937" i="4"/>
  <c r="J937" i="4"/>
  <c r="I937" i="4"/>
  <c r="G937" i="4"/>
  <c r="F937" i="4"/>
  <c r="E937" i="4"/>
  <c r="D937" i="4"/>
  <c r="C937" i="4"/>
  <c r="B937" i="4"/>
  <c r="L936" i="4"/>
  <c r="K936" i="4"/>
  <c r="J936" i="4"/>
  <c r="I936" i="4"/>
  <c r="G936" i="4"/>
  <c r="F936" i="4"/>
  <c r="E936" i="4"/>
  <c r="D936" i="4"/>
  <c r="C936" i="4"/>
  <c r="B936" i="4"/>
  <c r="L935" i="4"/>
  <c r="K935" i="4"/>
  <c r="J935" i="4"/>
  <c r="I935" i="4"/>
  <c r="G935" i="4"/>
  <c r="F935" i="4"/>
  <c r="E935" i="4"/>
  <c r="D935" i="4"/>
  <c r="C935" i="4"/>
  <c r="B935" i="4"/>
  <c r="L934" i="4"/>
  <c r="K934" i="4"/>
  <c r="J934" i="4"/>
  <c r="I934" i="4"/>
  <c r="G934" i="4"/>
  <c r="F934" i="4"/>
  <c r="E934" i="4"/>
  <c r="D934" i="4"/>
  <c r="C934" i="4"/>
  <c r="B934" i="4"/>
  <c r="L933" i="4"/>
  <c r="K933" i="4"/>
  <c r="J933" i="4"/>
  <c r="I933" i="4"/>
  <c r="G933" i="4"/>
  <c r="F933" i="4"/>
  <c r="E933" i="4"/>
  <c r="D933" i="4"/>
  <c r="C933" i="4"/>
  <c r="B933" i="4"/>
  <c r="L932" i="4"/>
  <c r="K932" i="4"/>
  <c r="J932" i="4"/>
  <c r="J931" i="4" s="1"/>
  <c r="I932" i="4"/>
  <c r="I931" i="4" s="1"/>
  <c r="G932" i="4"/>
  <c r="F932" i="4"/>
  <c r="E932" i="4"/>
  <c r="D932" i="4"/>
  <c r="C932" i="4"/>
  <c r="B932" i="4"/>
  <c r="L931" i="4"/>
  <c r="K931" i="4"/>
  <c r="B931" i="4"/>
  <c r="I923" i="4"/>
  <c r="I922" i="4" s="1"/>
  <c r="G923" i="4"/>
  <c r="F923" i="4"/>
  <c r="E923" i="4"/>
  <c r="D923" i="4"/>
  <c r="C923" i="4"/>
  <c r="B923" i="4"/>
  <c r="J914" i="4"/>
  <c r="J913" i="4" s="1"/>
  <c r="I914" i="4"/>
  <c r="I913" i="4" s="1"/>
  <c r="G914" i="4"/>
  <c r="F914" i="4"/>
  <c r="E914" i="4"/>
  <c r="D914" i="4"/>
  <c r="C914" i="4"/>
  <c r="B914" i="4"/>
  <c r="J905" i="4"/>
  <c r="J904" i="4" s="1"/>
  <c r="I905" i="4"/>
  <c r="I904" i="4" s="1"/>
  <c r="G905" i="4"/>
  <c r="F905" i="4"/>
  <c r="E905" i="4"/>
  <c r="D905" i="4"/>
  <c r="C905" i="4"/>
  <c r="B905" i="4"/>
  <c r="J896" i="4"/>
  <c r="J895" i="4" s="1"/>
  <c r="I896" i="4"/>
  <c r="I895" i="4" s="1"/>
  <c r="G896" i="4"/>
  <c r="F896" i="4"/>
  <c r="E896" i="4"/>
  <c r="D896" i="4"/>
  <c r="C896" i="4"/>
  <c r="B896" i="4"/>
  <c r="J887" i="4"/>
  <c r="J886" i="4" s="1"/>
  <c r="I887" i="4"/>
  <c r="I886" i="4" s="1"/>
  <c r="G887" i="4"/>
  <c r="F887" i="4"/>
  <c r="E887" i="4"/>
  <c r="D887" i="4"/>
  <c r="C887" i="4"/>
  <c r="B887" i="4"/>
  <c r="J878" i="4"/>
  <c r="J877" i="4" s="1"/>
  <c r="I878" i="4"/>
  <c r="I877" i="4" s="1"/>
  <c r="G878" i="4"/>
  <c r="F878" i="4"/>
  <c r="E878" i="4"/>
  <c r="D878" i="4"/>
  <c r="C878" i="4"/>
  <c r="B878" i="4"/>
  <c r="J869" i="4"/>
  <c r="J868" i="4" s="1"/>
  <c r="I869" i="4"/>
  <c r="I868" i="4" s="1"/>
  <c r="G869" i="4"/>
  <c r="F869" i="4"/>
  <c r="E869" i="4"/>
  <c r="D869" i="4"/>
  <c r="C869" i="4"/>
  <c r="B869" i="4"/>
  <c r="J860" i="4"/>
  <c r="J859" i="4" s="1"/>
  <c r="I860" i="4"/>
  <c r="I859" i="4" s="1"/>
  <c r="G860" i="4"/>
  <c r="F860" i="4"/>
  <c r="E860" i="4"/>
  <c r="D860" i="4"/>
  <c r="C860" i="4"/>
  <c r="B860" i="4"/>
  <c r="J851" i="4"/>
  <c r="J850" i="4" s="1"/>
  <c r="I851" i="4"/>
  <c r="I850" i="4" s="1"/>
  <c r="G851" i="4"/>
  <c r="F851" i="4"/>
  <c r="E851" i="4"/>
  <c r="D851" i="4"/>
  <c r="C851" i="4"/>
  <c r="B851" i="4"/>
  <c r="J842" i="4"/>
  <c r="J841" i="4" s="1"/>
  <c r="I842" i="4"/>
  <c r="I841" i="4" s="1"/>
  <c r="G842" i="4"/>
  <c r="F842" i="4"/>
  <c r="E842" i="4"/>
  <c r="D842" i="4"/>
  <c r="C842" i="4"/>
  <c r="B842" i="4"/>
  <c r="J833" i="4"/>
  <c r="J832" i="4" s="1"/>
  <c r="I833" i="4"/>
  <c r="I832" i="4" s="1"/>
  <c r="G833" i="4"/>
  <c r="F833" i="4"/>
  <c r="E833" i="4"/>
  <c r="D833" i="4"/>
  <c r="C833" i="4"/>
  <c r="B833" i="4"/>
  <c r="J824" i="4"/>
  <c r="J823" i="4" s="1"/>
  <c r="I824" i="4"/>
  <c r="I823" i="4" s="1"/>
  <c r="G824" i="4"/>
  <c r="F824" i="4"/>
  <c r="E824" i="4"/>
  <c r="D824" i="4"/>
  <c r="C824" i="4"/>
  <c r="B824" i="4"/>
  <c r="J815" i="4"/>
  <c r="J814" i="4" s="1"/>
  <c r="I815" i="4"/>
  <c r="I814" i="4" s="1"/>
  <c r="G815" i="4"/>
  <c r="F815" i="4"/>
  <c r="E815" i="4"/>
  <c r="D815" i="4"/>
  <c r="C815" i="4"/>
  <c r="B815" i="4"/>
  <c r="J806" i="4"/>
  <c r="J805" i="4" s="1"/>
  <c r="I806" i="4"/>
  <c r="I805" i="4" s="1"/>
  <c r="G806" i="4"/>
  <c r="F806" i="4"/>
  <c r="E806" i="4"/>
  <c r="D806" i="4"/>
  <c r="C806" i="4"/>
  <c r="B806" i="4"/>
  <c r="J797" i="4"/>
  <c r="J796" i="4" s="1"/>
  <c r="I797" i="4"/>
  <c r="I796" i="4" s="1"/>
  <c r="G797" i="4"/>
  <c r="F797" i="4"/>
  <c r="E797" i="4"/>
  <c r="D797" i="4"/>
  <c r="C797" i="4"/>
  <c r="B797" i="4"/>
  <c r="J788" i="4"/>
  <c r="J787" i="4" s="1"/>
  <c r="I788" i="4"/>
  <c r="I787" i="4" s="1"/>
  <c r="G788" i="4"/>
  <c r="F788" i="4"/>
  <c r="E788" i="4"/>
  <c r="D788" i="4"/>
  <c r="C788" i="4"/>
  <c r="B788" i="4"/>
  <c r="J779" i="4"/>
  <c r="J778" i="4" s="1"/>
  <c r="I779" i="4"/>
  <c r="I778" i="4" s="1"/>
  <c r="G779" i="4"/>
  <c r="F779" i="4"/>
  <c r="E779" i="4"/>
  <c r="D779" i="4"/>
  <c r="C779" i="4"/>
  <c r="B779" i="4"/>
  <c r="J770" i="4"/>
  <c r="J769" i="4" s="1"/>
  <c r="I770" i="4"/>
  <c r="I769" i="4" s="1"/>
  <c r="G770" i="4"/>
  <c r="F770" i="4"/>
  <c r="E770" i="4"/>
  <c r="D770" i="4"/>
  <c r="C770" i="4"/>
  <c r="B770" i="4"/>
  <c r="J761" i="4"/>
  <c r="J760" i="4" s="1"/>
  <c r="I761" i="4"/>
  <c r="I760" i="4" s="1"/>
  <c r="G761" i="4"/>
  <c r="F761" i="4"/>
  <c r="E761" i="4"/>
  <c r="D761" i="4"/>
  <c r="C761" i="4"/>
  <c r="B761" i="4"/>
  <c r="J752" i="4"/>
  <c r="J751" i="4" s="1"/>
  <c r="I752" i="4"/>
  <c r="I751" i="4" s="1"/>
  <c r="G752" i="4"/>
  <c r="F752" i="4"/>
  <c r="E752" i="4"/>
  <c r="D752" i="4"/>
  <c r="C752" i="4"/>
  <c r="B752" i="4"/>
  <c r="J743" i="4"/>
  <c r="J742" i="4" s="1"/>
  <c r="I743" i="4"/>
  <c r="I742" i="4" s="1"/>
  <c r="G743" i="4"/>
  <c r="F743" i="4"/>
  <c r="E743" i="4"/>
  <c r="D743" i="4"/>
  <c r="C743" i="4"/>
  <c r="B743" i="4"/>
  <c r="J734" i="4"/>
  <c r="J733" i="4" s="1"/>
  <c r="I734" i="4"/>
  <c r="I733" i="4" s="1"/>
  <c r="G734" i="4"/>
  <c r="F734" i="4"/>
  <c r="E734" i="4"/>
  <c r="D734" i="4"/>
  <c r="C734" i="4"/>
  <c r="B734" i="4"/>
  <c r="J725" i="4"/>
  <c r="J724" i="4" s="1"/>
  <c r="I725" i="4"/>
  <c r="I724" i="4" s="1"/>
  <c r="G725" i="4"/>
  <c r="F725" i="4"/>
  <c r="E725" i="4"/>
  <c r="D725" i="4"/>
  <c r="C725" i="4"/>
  <c r="B725" i="4"/>
  <c r="J716" i="4"/>
  <c r="J715" i="4" s="1"/>
  <c r="I716" i="4"/>
  <c r="I715" i="4" s="1"/>
  <c r="G716" i="4"/>
  <c r="F716" i="4"/>
  <c r="E716" i="4"/>
  <c r="D716" i="4"/>
  <c r="C716" i="4"/>
  <c r="B716" i="4"/>
  <c r="J707" i="4"/>
  <c r="J706" i="4" s="1"/>
  <c r="I707" i="4"/>
  <c r="I706" i="4" s="1"/>
  <c r="G707" i="4"/>
  <c r="F707" i="4"/>
  <c r="E707" i="4"/>
  <c r="D707" i="4"/>
  <c r="C707" i="4"/>
  <c r="B707" i="4"/>
  <c r="J698" i="4"/>
  <c r="J697" i="4" s="1"/>
  <c r="I698" i="4"/>
  <c r="I697" i="4" s="1"/>
  <c r="G698" i="4"/>
  <c r="F698" i="4"/>
  <c r="E698" i="4"/>
  <c r="D698" i="4"/>
  <c r="C698" i="4"/>
  <c r="B698" i="4"/>
  <c r="J689" i="4"/>
  <c r="J688" i="4" s="1"/>
  <c r="I689" i="4"/>
  <c r="I688" i="4" s="1"/>
  <c r="G689" i="4"/>
  <c r="F689" i="4"/>
  <c r="E689" i="4"/>
  <c r="D689" i="4"/>
  <c r="C689" i="4"/>
  <c r="B689" i="4"/>
  <c r="J680" i="4"/>
  <c r="J679" i="4" s="1"/>
  <c r="I680" i="4"/>
  <c r="I679" i="4" s="1"/>
  <c r="G680" i="4"/>
  <c r="F680" i="4"/>
  <c r="E680" i="4"/>
  <c r="D680" i="4"/>
  <c r="C680" i="4"/>
  <c r="B680" i="4"/>
  <c r="J671" i="4"/>
  <c r="J670" i="4" s="1"/>
  <c r="I671" i="4"/>
  <c r="I670" i="4" s="1"/>
  <c r="G671" i="4"/>
  <c r="F671" i="4"/>
  <c r="E671" i="4"/>
  <c r="D671" i="4"/>
  <c r="C671" i="4"/>
  <c r="B671" i="4"/>
  <c r="J662" i="4"/>
  <c r="J661" i="4" s="1"/>
  <c r="I662" i="4"/>
  <c r="I661" i="4" s="1"/>
  <c r="G662" i="4"/>
  <c r="F662" i="4"/>
  <c r="E662" i="4"/>
  <c r="D662" i="4"/>
  <c r="C662" i="4"/>
  <c r="B662" i="4"/>
  <c r="J653" i="4"/>
  <c r="J652" i="4" s="1"/>
  <c r="I653" i="4"/>
  <c r="I652" i="4" s="1"/>
  <c r="G653" i="4"/>
  <c r="F653" i="4"/>
  <c r="E653" i="4"/>
  <c r="D653" i="4"/>
  <c r="C653" i="4"/>
  <c r="B653" i="4"/>
  <c r="J644" i="4"/>
  <c r="J643" i="4" s="1"/>
  <c r="I644" i="4"/>
  <c r="I643" i="4" s="1"/>
  <c r="G644" i="4"/>
  <c r="F644" i="4"/>
  <c r="E644" i="4"/>
  <c r="D644" i="4"/>
  <c r="C644" i="4"/>
  <c r="B644" i="4"/>
  <c r="J635" i="4"/>
  <c r="J634" i="4" s="1"/>
  <c r="I635" i="4"/>
  <c r="I634" i="4" s="1"/>
  <c r="G635" i="4"/>
  <c r="F635" i="4"/>
  <c r="E635" i="4"/>
  <c r="D635" i="4"/>
  <c r="C635" i="4"/>
  <c r="B635" i="4"/>
  <c r="J626" i="4"/>
  <c r="J625" i="4" s="1"/>
  <c r="I626" i="4"/>
  <c r="I625" i="4" s="1"/>
  <c r="G626" i="4"/>
  <c r="F626" i="4"/>
  <c r="E626" i="4"/>
  <c r="D626" i="4"/>
  <c r="C626" i="4"/>
  <c r="B626" i="4"/>
  <c r="J617" i="4"/>
  <c r="J616" i="4" s="1"/>
  <c r="I617" i="4"/>
  <c r="I616" i="4" s="1"/>
  <c r="G617" i="4"/>
  <c r="F617" i="4"/>
  <c r="E617" i="4"/>
  <c r="D617" i="4"/>
  <c r="C617" i="4"/>
  <c r="B617" i="4"/>
  <c r="J608" i="4"/>
  <c r="J607" i="4" s="1"/>
  <c r="I608" i="4"/>
  <c r="I607" i="4" s="1"/>
  <c r="G608" i="4"/>
  <c r="F608" i="4"/>
  <c r="E608" i="4"/>
  <c r="D608" i="4"/>
  <c r="C608" i="4"/>
  <c r="B608" i="4"/>
  <c r="J599" i="4"/>
  <c r="J598" i="4" s="1"/>
  <c r="I599" i="4"/>
  <c r="I598" i="4" s="1"/>
  <c r="G599" i="4"/>
  <c r="F599" i="4"/>
  <c r="E599" i="4"/>
  <c r="D599" i="4"/>
  <c r="C599" i="4"/>
  <c r="B599" i="4"/>
  <c r="J590" i="4"/>
  <c r="J589" i="4" s="1"/>
  <c r="I590" i="4"/>
  <c r="I589" i="4" s="1"/>
  <c r="G590" i="4"/>
  <c r="F590" i="4"/>
  <c r="E590" i="4"/>
  <c r="D590" i="4"/>
  <c r="C590" i="4"/>
  <c r="B590" i="4"/>
  <c r="J581" i="4"/>
  <c r="J580" i="4" s="1"/>
  <c r="I581" i="4"/>
  <c r="I580" i="4" s="1"/>
  <c r="G581" i="4"/>
  <c r="F581" i="4"/>
  <c r="E581" i="4"/>
  <c r="D581" i="4"/>
  <c r="C581" i="4"/>
  <c r="B581" i="4"/>
  <c r="J572" i="4"/>
  <c r="J571" i="4" s="1"/>
  <c r="I572" i="4"/>
  <c r="I571" i="4" s="1"/>
  <c r="G572" i="4"/>
  <c r="F572" i="4"/>
  <c r="E572" i="4"/>
  <c r="D572" i="4"/>
  <c r="C572" i="4"/>
  <c r="B572" i="4"/>
  <c r="J563" i="4"/>
  <c r="J562" i="4" s="1"/>
  <c r="I563" i="4"/>
  <c r="I562" i="4" s="1"/>
  <c r="G563" i="4"/>
  <c r="F563" i="4"/>
  <c r="E563" i="4"/>
  <c r="D563" i="4"/>
  <c r="C563" i="4"/>
  <c r="B563" i="4"/>
  <c r="J554" i="4"/>
  <c r="J553" i="4" s="1"/>
  <c r="I554" i="4"/>
  <c r="I553" i="4" s="1"/>
  <c r="G554" i="4"/>
  <c r="F554" i="4"/>
  <c r="E554" i="4"/>
  <c r="D554" i="4"/>
  <c r="C554" i="4"/>
  <c r="B554" i="4"/>
  <c r="J545" i="4"/>
  <c r="J544" i="4" s="1"/>
  <c r="I545" i="4"/>
  <c r="I544" i="4" s="1"/>
  <c r="G545" i="4"/>
  <c r="F545" i="4"/>
  <c r="E545" i="4"/>
  <c r="D545" i="4"/>
  <c r="C545" i="4"/>
  <c r="B545" i="4"/>
  <c r="J536" i="4"/>
  <c r="J535" i="4" s="1"/>
  <c r="I536" i="4"/>
  <c r="I535" i="4" s="1"/>
  <c r="G536" i="4"/>
  <c r="F536" i="4"/>
  <c r="E536" i="4"/>
  <c r="D536" i="4"/>
  <c r="C536" i="4"/>
  <c r="B536" i="4"/>
  <c r="J527" i="4"/>
  <c r="J526" i="4" s="1"/>
  <c r="I527" i="4"/>
  <c r="I526" i="4" s="1"/>
  <c r="G527" i="4"/>
  <c r="F527" i="4"/>
  <c r="E527" i="4"/>
  <c r="D527" i="4"/>
  <c r="C527" i="4"/>
  <c r="B527" i="4"/>
  <c r="J518" i="4"/>
  <c r="J517" i="4" s="1"/>
  <c r="I518" i="4"/>
  <c r="I517" i="4" s="1"/>
  <c r="G518" i="4"/>
  <c r="F518" i="4"/>
  <c r="E518" i="4"/>
  <c r="D518" i="4"/>
  <c r="C518" i="4"/>
  <c r="B518" i="4"/>
  <c r="J509" i="4"/>
  <c r="J508" i="4" s="1"/>
  <c r="I509" i="4"/>
  <c r="I508" i="4" s="1"/>
  <c r="G509" i="4"/>
  <c r="F509" i="4"/>
  <c r="E509" i="4"/>
  <c r="D509" i="4"/>
  <c r="C509" i="4"/>
  <c r="B509" i="4"/>
  <c r="J500" i="4"/>
  <c r="J499" i="4" s="1"/>
  <c r="I500" i="4"/>
  <c r="I499" i="4" s="1"/>
  <c r="G500" i="4"/>
  <c r="F500" i="4"/>
  <c r="E500" i="4"/>
  <c r="D500" i="4"/>
  <c r="C500" i="4"/>
  <c r="B500" i="4"/>
  <c r="J491" i="4"/>
  <c r="J490" i="4" s="1"/>
  <c r="I491" i="4"/>
  <c r="I490" i="4" s="1"/>
  <c r="G491" i="4"/>
  <c r="F491" i="4"/>
  <c r="E491" i="4"/>
  <c r="D491" i="4"/>
  <c r="C491" i="4"/>
  <c r="B491" i="4"/>
  <c r="J482" i="4"/>
  <c r="J481" i="4" s="1"/>
  <c r="I482" i="4"/>
  <c r="I481" i="4" s="1"/>
  <c r="G482" i="4"/>
  <c r="F482" i="4"/>
  <c r="E482" i="4"/>
  <c r="D482" i="4"/>
  <c r="C482" i="4"/>
  <c r="B482" i="4"/>
  <c r="J473" i="4"/>
  <c r="J472" i="4" s="1"/>
  <c r="I473" i="4"/>
  <c r="I472" i="4" s="1"/>
  <c r="G473" i="4"/>
  <c r="F473" i="4"/>
  <c r="E473" i="4"/>
  <c r="D473" i="4"/>
  <c r="C473" i="4"/>
  <c r="B473" i="4"/>
  <c r="J464" i="4"/>
  <c r="J463" i="4" s="1"/>
  <c r="I464" i="4"/>
  <c r="I463" i="4" s="1"/>
  <c r="G464" i="4"/>
  <c r="F464" i="4"/>
  <c r="E464" i="4"/>
  <c r="D464" i="4"/>
  <c r="C464" i="4"/>
  <c r="B464" i="4"/>
  <c r="J455" i="4"/>
  <c r="J454" i="4" s="1"/>
  <c r="I455" i="4"/>
  <c r="I454" i="4" s="1"/>
  <c r="G455" i="4"/>
  <c r="F455" i="4"/>
  <c r="E455" i="4"/>
  <c r="D455" i="4"/>
  <c r="C455" i="4"/>
  <c r="B455" i="4"/>
  <c r="J446" i="4"/>
  <c r="J445" i="4" s="1"/>
  <c r="I446" i="4"/>
  <c r="I445" i="4" s="1"/>
  <c r="G446" i="4"/>
  <c r="F446" i="4"/>
  <c r="E446" i="4"/>
  <c r="D446" i="4"/>
  <c r="C446" i="4"/>
  <c r="B446" i="4"/>
  <c r="J437" i="4"/>
  <c r="J436" i="4" s="1"/>
  <c r="I437" i="4"/>
  <c r="I436" i="4" s="1"/>
  <c r="G437" i="4"/>
  <c r="F437" i="4"/>
  <c r="E437" i="4"/>
  <c r="D437" i="4"/>
  <c r="C437" i="4"/>
  <c r="B437" i="4"/>
  <c r="J428" i="4"/>
  <c r="J427" i="4" s="1"/>
  <c r="I428" i="4"/>
  <c r="I427" i="4" s="1"/>
  <c r="G428" i="4"/>
  <c r="F428" i="4"/>
  <c r="E428" i="4"/>
  <c r="D428" i="4"/>
  <c r="C428" i="4"/>
  <c r="B428" i="4"/>
  <c r="J419" i="4"/>
  <c r="J418" i="4" s="1"/>
  <c r="I419" i="4"/>
  <c r="I418" i="4" s="1"/>
  <c r="G419" i="4"/>
  <c r="F419" i="4"/>
  <c r="E419" i="4"/>
  <c r="D419" i="4"/>
  <c r="C419" i="4"/>
  <c r="B419" i="4"/>
  <c r="J410" i="4"/>
  <c r="J409" i="4" s="1"/>
  <c r="I410" i="4"/>
  <c r="I409" i="4" s="1"/>
  <c r="G410" i="4"/>
  <c r="F410" i="4"/>
  <c r="E410" i="4"/>
  <c r="D410" i="4"/>
  <c r="C410" i="4"/>
  <c r="B410" i="4"/>
  <c r="J401" i="4"/>
  <c r="J400" i="4" s="1"/>
  <c r="I401" i="4"/>
  <c r="I400" i="4" s="1"/>
  <c r="G401" i="4"/>
  <c r="F401" i="4"/>
  <c r="E401" i="4"/>
  <c r="D401" i="4"/>
  <c r="C401" i="4"/>
  <c r="B401" i="4"/>
  <c r="J392" i="4"/>
  <c r="J391" i="4" s="1"/>
  <c r="I392" i="4"/>
  <c r="I391" i="4" s="1"/>
  <c r="G392" i="4"/>
  <c r="F392" i="4"/>
  <c r="E392" i="4"/>
  <c r="D392" i="4"/>
  <c r="C392" i="4"/>
  <c r="B392" i="4"/>
  <c r="J383" i="4"/>
  <c r="J382" i="4" s="1"/>
  <c r="I383" i="4"/>
  <c r="I382" i="4" s="1"/>
  <c r="G383" i="4"/>
  <c r="F383" i="4"/>
  <c r="E383" i="4"/>
  <c r="D383" i="4"/>
  <c r="C383" i="4"/>
  <c r="B383" i="4"/>
  <c r="J374" i="4"/>
  <c r="J373" i="4" s="1"/>
  <c r="I374" i="4"/>
  <c r="I373" i="4" s="1"/>
  <c r="G374" i="4"/>
  <c r="F374" i="4"/>
  <c r="E374" i="4"/>
  <c r="D374" i="4"/>
  <c r="C374" i="4"/>
  <c r="B374" i="4"/>
  <c r="J365" i="4"/>
  <c r="J364" i="4" s="1"/>
  <c r="I365" i="4"/>
  <c r="I364" i="4" s="1"/>
  <c r="G365" i="4"/>
  <c r="F365" i="4"/>
  <c r="E365" i="4"/>
  <c r="D365" i="4"/>
  <c r="C365" i="4"/>
  <c r="B365" i="4"/>
  <c r="J356" i="4"/>
  <c r="J355" i="4" s="1"/>
  <c r="I356" i="4"/>
  <c r="I355" i="4" s="1"/>
  <c r="G356" i="4"/>
  <c r="F356" i="4"/>
  <c r="E356" i="4"/>
  <c r="D356" i="4"/>
  <c r="C356" i="4"/>
  <c r="B356" i="4"/>
  <c r="J347" i="4"/>
  <c r="J346" i="4" s="1"/>
  <c r="I347" i="4"/>
  <c r="I346" i="4" s="1"/>
  <c r="G347" i="4"/>
  <c r="F347" i="4"/>
  <c r="E347" i="4"/>
  <c r="D347" i="4"/>
  <c r="C347" i="4"/>
  <c r="B347" i="4"/>
  <c r="J338" i="4"/>
  <c r="J337" i="4" s="1"/>
  <c r="I338" i="4"/>
  <c r="I337" i="4" s="1"/>
  <c r="G338" i="4"/>
  <c r="F338" i="4"/>
  <c r="E338" i="4"/>
  <c r="D338" i="4"/>
  <c r="C338" i="4"/>
  <c r="B338" i="4"/>
  <c r="I329" i="4"/>
  <c r="I328" i="4" s="1"/>
  <c r="G329" i="4"/>
  <c r="F329" i="4"/>
  <c r="E329" i="4"/>
  <c r="D329" i="4"/>
  <c r="C329" i="4"/>
  <c r="B329" i="4"/>
  <c r="J320" i="4"/>
  <c r="J319" i="4" s="1"/>
  <c r="I320" i="4"/>
  <c r="I319" i="4" s="1"/>
  <c r="G320" i="4"/>
  <c r="F320" i="4"/>
  <c r="E320" i="4"/>
  <c r="D320" i="4"/>
  <c r="C320" i="4"/>
  <c r="B320" i="4"/>
  <c r="J311" i="4"/>
  <c r="J310" i="4" s="1"/>
  <c r="I311" i="4"/>
  <c r="I310" i="4" s="1"/>
  <c r="G311" i="4"/>
  <c r="F311" i="4"/>
  <c r="E311" i="4"/>
  <c r="D311" i="4"/>
  <c r="C311" i="4"/>
  <c r="B311" i="4"/>
  <c r="J302" i="4"/>
  <c r="J301" i="4" s="1"/>
  <c r="I302" i="4"/>
  <c r="I301" i="4" s="1"/>
  <c r="G302" i="4"/>
  <c r="F302" i="4"/>
  <c r="E302" i="4"/>
  <c r="D302" i="4"/>
  <c r="C302" i="4"/>
  <c r="B302" i="4"/>
  <c r="J293" i="4"/>
  <c r="J292" i="4" s="1"/>
  <c r="I293" i="4"/>
  <c r="I292" i="4" s="1"/>
  <c r="G293" i="4"/>
  <c r="F293" i="4"/>
  <c r="E293" i="4"/>
  <c r="D293" i="4"/>
  <c r="C293" i="4"/>
  <c r="B293" i="4"/>
  <c r="J284" i="4"/>
  <c r="J283" i="4" s="1"/>
  <c r="I284" i="4"/>
  <c r="I283" i="4" s="1"/>
  <c r="G284" i="4"/>
  <c r="F284" i="4"/>
  <c r="E284" i="4"/>
  <c r="D284" i="4"/>
  <c r="C284" i="4"/>
  <c r="B284" i="4"/>
  <c r="J275" i="4"/>
  <c r="J274" i="4" s="1"/>
  <c r="I275" i="4"/>
  <c r="I274" i="4" s="1"/>
  <c r="G275" i="4"/>
  <c r="F275" i="4"/>
  <c r="E275" i="4"/>
  <c r="D275" i="4"/>
  <c r="C275" i="4"/>
  <c r="B275" i="4"/>
  <c r="J266" i="4"/>
  <c r="J265" i="4" s="1"/>
  <c r="I266" i="4"/>
  <c r="I265" i="4" s="1"/>
  <c r="G266" i="4"/>
  <c r="F266" i="4"/>
  <c r="E266" i="4"/>
  <c r="D266" i="4"/>
  <c r="C266" i="4"/>
  <c r="B266" i="4"/>
  <c r="J257" i="4"/>
  <c r="J256" i="4" s="1"/>
  <c r="I257" i="4"/>
  <c r="I256" i="4" s="1"/>
  <c r="G257" i="4"/>
  <c r="F257" i="4"/>
  <c r="E257" i="4"/>
  <c r="D257" i="4"/>
  <c r="C257" i="4"/>
  <c r="B257" i="4"/>
  <c r="I248" i="4"/>
  <c r="I247" i="4" s="1"/>
  <c r="G248" i="4"/>
  <c r="F248" i="4"/>
  <c r="E248" i="4"/>
  <c r="D248" i="4"/>
  <c r="C248" i="4"/>
  <c r="B248" i="4"/>
  <c r="J239" i="4"/>
  <c r="J238" i="4" s="1"/>
  <c r="I239" i="4"/>
  <c r="I238" i="4" s="1"/>
  <c r="G239" i="4"/>
  <c r="F239" i="4"/>
  <c r="E239" i="4"/>
  <c r="D239" i="4"/>
  <c r="C239" i="4"/>
  <c r="B239" i="4"/>
  <c r="J230" i="4"/>
  <c r="J229" i="4" s="1"/>
  <c r="I230" i="4"/>
  <c r="I229" i="4" s="1"/>
  <c r="G230" i="4"/>
  <c r="F230" i="4"/>
  <c r="E230" i="4"/>
  <c r="D230" i="4"/>
  <c r="C230" i="4"/>
  <c r="B230" i="4"/>
  <c r="J221" i="4"/>
  <c r="J220" i="4" s="1"/>
  <c r="I221" i="4"/>
  <c r="I220" i="4" s="1"/>
  <c r="G221" i="4"/>
  <c r="F221" i="4"/>
  <c r="E221" i="4"/>
  <c r="D221" i="4"/>
  <c r="C221" i="4"/>
  <c r="B221" i="4"/>
  <c r="J212" i="4"/>
  <c r="J211" i="4" s="1"/>
  <c r="I212" i="4"/>
  <c r="I211" i="4" s="1"/>
  <c r="G212" i="4"/>
  <c r="F212" i="4"/>
  <c r="E212" i="4"/>
  <c r="D212" i="4"/>
  <c r="C212" i="4"/>
  <c r="B212" i="4"/>
  <c r="J203" i="4"/>
  <c r="J202" i="4" s="1"/>
  <c r="I203" i="4"/>
  <c r="I202" i="4" s="1"/>
  <c r="G203" i="4"/>
  <c r="F203" i="4"/>
  <c r="E203" i="4"/>
  <c r="D203" i="4"/>
  <c r="C203" i="4"/>
  <c r="B203" i="4"/>
  <c r="I194" i="4"/>
  <c r="I193" i="4" s="1"/>
  <c r="G194" i="4"/>
  <c r="F194" i="4"/>
  <c r="E194" i="4"/>
  <c r="D194" i="4"/>
  <c r="C194" i="4"/>
  <c r="B194" i="4"/>
  <c r="I185" i="4"/>
  <c r="I184" i="4" s="1"/>
  <c r="G185" i="4"/>
  <c r="F185" i="4"/>
  <c r="E185" i="4"/>
  <c r="D185" i="4"/>
  <c r="C185" i="4"/>
  <c r="B185" i="4"/>
  <c r="I176" i="4"/>
  <c r="I175" i="4" s="1"/>
  <c r="G176" i="4"/>
  <c r="F176" i="4"/>
  <c r="E176" i="4"/>
  <c r="D176" i="4"/>
  <c r="C176" i="4"/>
  <c r="B176" i="4"/>
  <c r="I167" i="4"/>
  <c r="I166" i="4" s="1"/>
  <c r="G167" i="4"/>
  <c r="F167" i="4"/>
  <c r="E167" i="4"/>
  <c r="D167" i="4"/>
  <c r="C167" i="4"/>
  <c r="B167" i="4"/>
  <c r="I158" i="4"/>
  <c r="I157" i="4" s="1"/>
  <c r="G158" i="4"/>
  <c r="F158" i="4"/>
  <c r="E158" i="4"/>
  <c r="D158" i="4"/>
  <c r="C158" i="4"/>
  <c r="B158" i="4"/>
  <c r="I149" i="4"/>
  <c r="I148" i="4" s="1"/>
  <c r="G149" i="4"/>
  <c r="F149" i="4"/>
  <c r="E149" i="4"/>
  <c r="D149" i="4"/>
  <c r="C149" i="4"/>
  <c r="B149" i="4"/>
  <c r="I140" i="4"/>
  <c r="I139" i="4" s="1"/>
  <c r="G140" i="4"/>
  <c r="F140" i="4"/>
  <c r="E140" i="4"/>
  <c r="D140" i="4"/>
  <c r="C140" i="4"/>
  <c r="B140" i="4"/>
  <c r="I131" i="4"/>
  <c r="I130" i="4" s="1"/>
  <c r="G131" i="4"/>
  <c r="F131" i="4"/>
  <c r="E131" i="4"/>
  <c r="D131" i="4"/>
  <c r="C131" i="4"/>
  <c r="B131" i="4"/>
  <c r="I122" i="4"/>
  <c r="I121" i="4" s="1"/>
  <c r="G122" i="4"/>
  <c r="F122" i="4"/>
  <c r="E122" i="4"/>
  <c r="D122" i="4"/>
  <c r="C122" i="4"/>
  <c r="B122" i="4"/>
  <c r="I113" i="4"/>
  <c r="I112" i="4" s="1"/>
  <c r="G113" i="4"/>
  <c r="F113" i="4"/>
  <c r="E113" i="4"/>
  <c r="D113" i="4"/>
  <c r="C113" i="4"/>
  <c r="B113" i="4"/>
  <c r="I104" i="4"/>
  <c r="I103" i="4" s="1"/>
  <c r="G104" i="4"/>
  <c r="F104" i="4"/>
  <c r="E104" i="4"/>
  <c r="D104" i="4"/>
  <c r="C104" i="4"/>
  <c r="B104" i="4"/>
  <c r="I95" i="4"/>
  <c r="I94" i="4" s="1"/>
  <c r="G95" i="4"/>
  <c r="F95" i="4"/>
  <c r="E95" i="4"/>
  <c r="D95" i="4"/>
  <c r="C95" i="4"/>
  <c r="B95" i="4"/>
  <c r="I86" i="4"/>
  <c r="I85" i="4" s="1"/>
  <c r="G86" i="4"/>
  <c r="F86" i="4"/>
  <c r="E86" i="4"/>
  <c r="D86" i="4"/>
  <c r="C86" i="4"/>
  <c r="B86" i="4"/>
  <c r="I77" i="4"/>
  <c r="I76" i="4" s="1"/>
  <c r="G77" i="4"/>
  <c r="F77" i="4"/>
  <c r="E77" i="4"/>
  <c r="D77" i="4"/>
  <c r="C77" i="4"/>
  <c r="B77" i="4"/>
  <c r="I68" i="4"/>
  <c r="I67" i="4" s="1"/>
  <c r="G68" i="4"/>
  <c r="F68" i="4"/>
  <c r="E68" i="4"/>
  <c r="D68" i="4"/>
  <c r="C68" i="4"/>
  <c r="B68" i="4"/>
  <c r="I59" i="4"/>
  <c r="I58" i="4" s="1"/>
  <c r="G59" i="4"/>
  <c r="F59" i="4"/>
  <c r="E59" i="4"/>
  <c r="D59" i="4"/>
  <c r="C59" i="4"/>
  <c r="B59" i="4"/>
  <c r="I50" i="4"/>
  <c r="I49" i="4" s="1"/>
  <c r="G50" i="4"/>
  <c r="F50" i="4"/>
  <c r="E50" i="4"/>
  <c r="D50" i="4"/>
  <c r="C50" i="4"/>
  <c r="B50" i="4"/>
  <c r="C41" i="4"/>
  <c r="E41" i="4"/>
  <c r="K915" i="5"/>
  <c r="K914" i="5"/>
  <c r="K913" i="5"/>
  <c r="K912" i="5"/>
  <c r="K911" i="5"/>
  <c r="K910" i="5"/>
  <c r="K909" i="5"/>
  <c r="F908" i="5"/>
  <c r="F907" i="5"/>
  <c r="K906" i="5"/>
  <c r="K905" i="5"/>
  <c r="K904" i="5"/>
  <c r="K903" i="5"/>
  <c r="K902" i="5"/>
  <c r="K901" i="5"/>
  <c r="K900" i="5"/>
  <c r="F899" i="5"/>
  <c r="F898" i="5"/>
  <c r="K897" i="5"/>
  <c r="K896" i="5"/>
  <c r="K895" i="5"/>
  <c r="K894" i="5"/>
  <c r="K893" i="5"/>
  <c r="K892" i="5"/>
  <c r="K891" i="5"/>
  <c r="F890" i="5"/>
  <c r="F889" i="5"/>
  <c r="K888" i="5"/>
  <c r="K887" i="5"/>
  <c r="K886" i="5"/>
  <c r="K885" i="5"/>
  <c r="K884" i="5"/>
  <c r="K883" i="5"/>
  <c r="K882" i="5"/>
  <c r="F881" i="5"/>
  <c r="F880" i="5"/>
  <c r="K879" i="5"/>
  <c r="K878" i="5"/>
  <c r="K877" i="5"/>
  <c r="K876" i="5"/>
  <c r="K875" i="5"/>
  <c r="K874" i="5"/>
  <c r="K873" i="5"/>
  <c r="F872" i="5"/>
  <c r="F871" i="5"/>
  <c r="K870" i="5"/>
  <c r="K869" i="5"/>
  <c r="K868" i="5"/>
  <c r="K867" i="5"/>
  <c r="K866" i="5"/>
  <c r="K865" i="5"/>
  <c r="K864" i="5"/>
  <c r="F863" i="5"/>
  <c r="F862" i="5"/>
  <c r="K861" i="5"/>
  <c r="K860" i="5"/>
  <c r="K859" i="5"/>
  <c r="K858" i="5"/>
  <c r="K857" i="5"/>
  <c r="K856" i="5"/>
  <c r="K855" i="5"/>
  <c r="F854" i="5"/>
  <c r="F853" i="5"/>
  <c r="K852" i="5"/>
  <c r="K851" i="5"/>
  <c r="K850" i="5"/>
  <c r="K849" i="5"/>
  <c r="K848" i="5"/>
  <c r="K847" i="5"/>
  <c r="K846" i="5"/>
  <c r="F845" i="5"/>
  <c r="F844" i="5"/>
  <c r="K843" i="5"/>
  <c r="K842" i="5"/>
  <c r="K841" i="5"/>
  <c r="K840" i="5"/>
  <c r="K839" i="5"/>
  <c r="K838" i="5"/>
  <c r="K837" i="5"/>
  <c r="E856" i="4"/>
  <c r="F836" i="5"/>
  <c r="F835" i="5"/>
  <c r="K834" i="5"/>
  <c r="K833" i="5"/>
  <c r="K832" i="5"/>
  <c r="K831" i="5"/>
  <c r="K830" i="5"/>
  <c r="K829" i="5"/>
  <c r="K828" i="5"/>
  <c r="F827" i="5"/>
  <c r="F826" i="5"/>
  <c r="K825" i="5"/>
  <c r="K824" i="5"/>
  <c r="K823" i="5"/>
  <c r="K822" i="5"/>
  <c r="K821" i="5"/>
  <c r="K820" i="5"/>
  <c r="K819" i="5"/>
  <c r="F818" i="5"/>
  <c r="F817" i="5"/>
  <c r="K816" i="5"/>
  <c r="K815" i="5"/>
  <c r="K814" i="5"/>
  <c r="K813" i="5"/>
  <c r="K812" i="5"/>
  <c r="K811" i="5"/>
  <c r="K810" i="5"/>
  <c r="G808" i="5"/>
  <c r="F809" i="5"/>
  <c r="F808" i="5"/>
  <c r="K807" i="5"/>
  <c r="K806" i="5"/>
  <c r="K805" i="5"/>
  <c r="K804" i="5"/>
  <c r="K803" i="5"/>
  <c r="K802" i="5"/>
  <c r="K801" i="5"/>
  <c r="F800" i="5"/>
  <c r="F799" i="5"/>
  <c r="K798" i="5"/>
  <c r="K797" i="5"/>
  <c r="K796" i="5"/>
  <c r="K795" i="5"/>
  <c r="K794" i="5"/>
  <c r="K793" i="5"/>
  <c r="K792" i="5"/>
  <c r="F791" i="5"/>
  <c r="F790" i="5"/>
  <c r="K789" i="5"/>
  <c r="K788" i="5"/>
  <c r="K787" i="5"/>
  <c r="K786" i="5"/>
  <c r="K785" i="5"/>
  <c r="K784" i="5"/>
  <c r="K783" i="5"/>
  <c r="F782" i="5"/>
  <c r="F781" i="5"/>
  <c r="K780" i="5"/>
  <c r="K779" i="5"/>
  <c r="K778" i="5"/>
  <c r="K777" i="5"/>
  <c r="K776" i="5"/>
  <c r="K775" i="5"/>
  <c r="K774" i="5"/>
  <c r="F773" i="5"/>
  <c r="F772" i="5"/>
  <c r="K771" i="5"/>
  <c r="K770" i="5"/>
  <c r="K769" i="5"/>
  <c r="K768" i="5"/>
  <c r="K767" i="5"/>
  <c r="K766" i="5"/>
  <c r="K765" i="5"/>
  <c r="F764" i="5"/>
  <c r="F763" i="5"/>
  <c r="K762" i="5"/>
  <c r="K761" i="5"/>
  <c r="K760" i="5"/>
  <c r="K759" i="5"/>
  <c r="K758" i="5"/>
  <c r="K757" i="5"/>
  <c r="K756" i="5"/>
  <c r="F755" i="5"/>
  <c r="F754" i="5"/>
  <c r="K753" i="5"/>
  <c r="K752" i="5"/>
  <c r="K751" i="5"/>
  <c r="K750" i="5"/>
  <c r="K749" i="5"/>
  <c r="K748" i="5"/>
  <c r="K747" i="5"/>
  <c r="F746" i="5"/>
  <c r="F745" i="5"/>
  <c r="K744" i="5"/>
  <c r="K743" i="5"/>
  <c r="K742" i="5"/>
  <c r="K741" i="5"/>
  <c r="K740" i="5"/>
  <c r="K739" i="5"/>
  <c r="K738" i="5"/>
  <c r="G736" i="5"/>
  <c r="F737" i="5"/>
  <c r="F736" i="5"/>
  <c r="K735" i="5"/>
  <c r="K734" i="5"/>
  <c r="K733" i="5"/>
  <c r="K732" i="5"/>
  <c r="K731" i="5"/>
  <c r="K730" i="5"/>
  <c r="K729" i="5"/>
  <c r="F728" i="5"/>
  <c r="F727" i="5"/>
  <c r="K726" i="5"/>
  <c r="K725" i="5"/>
  <c r="K724" i="5"/>
  <c r="K723" i="5"/>
  <c r="K722" i="5"/>
  <c r="K721" i="5"/>
  <c r="K720" i="5"/>
  <c r="F719" i="5"/>
  <c r="F718" i="5"/>
  <c r="K717" i="5"/>
  <c r="K716" i="5"/>
  <c r="K715" i="5"/>
  <c r="K714" i="5"/>
  <c r="K713" i="5"/>
  <c r="K712" i="5"/>
  <c r="K711" i="5"/>
  <c r="F710" i="5"/>
  <c r="F709" i="5"/>
  <c r="K708" i="5"/>
  <c r="K707" i="5"/>
  <c r="K706" i="5"/>
  <c r="K705" i="5"/>
  <c r="K704" i="5"/>
  <c r="K703" i="5"/>
  <c r="K702" i="5"/>
  <c r="F701" i="5"/>
  <c r="F700" i="5"/>
  <c r="K699" i="5"/>
  <c r="K698" i="5"/>
  <c r="K697" i="5"/>
  <c r="K696" i="5"/>
  <c r="K695" i="5"/>
  <c r="K694" i="5"/>
  <c r="K693" i="5"/>
  <c r="F692" i="5"/>
  <c r="F691" i="5"/>
  <c r="K690" i="5"/>
  <c r="K689" i="5"/>
  <c r="K688" i="5"/>
  <c r="K687" i="5"/>
  <c r="K686" i="5"/>
  <c r="K685" i="5"/>
  <c r="K684" i="5"/>
  <c r="F683" i="5"/>
  <c r="F682" i="5"/>
  <c r="K681" i="5"/>
  <c r="K680" i="5"/>
  <c r="K679" i="5"/>
  <c r="K678" i="5"/>
  <c r="K677" i="5"/>
  <c r="K676" i="5"/>
  <c r="K675" i="5"/>
  <c r="F674" i="5"/>
  <c r="F673" i="5"/>
  <c r="K672" i="5"/>
  <c r="K671" i="5"/>
  <c r="K670" i="5"/>
  <c r="K669" i="5"/>
  <c r="K668" i="5"/>
  <c r="K667" i="5"/>
  <c r="K666" i="5"/>
  <c r="F665" i="5"/>
  <c r="F664" i="5"/>
  <c r="K663" i="5"/>
  <c r="K662" i="5"/>
  <c r="K661" i="5"/>
  <c r="K660" i="5"/>
  <c r="K659" i="5"/>
  <c r="K658" i="5"/>
  <c r="K657" i="5"/>
  <c r="I672" i="4"/>
  <c r="F656" i="5"/>
  <c r="F655" i="5"/>
  <c r="K654" i="5"/>
  <c r="K653" i="5"/>
  <c r="K652" i="5"/>
  <c r="K651" i="5"/>
  <c r="K650" i="5"/>
  <c r="K649" i="5"/>
  <c r="K648" i="5"/>
  <c r="F647" i="5"/>
  <c r="F646" i="5"/>
  <c r="K645" i="5"/>
  <c r="K644" i="5"/>
  <c r="K643" i="5"/>
  <c r="K642" i="5"/>
  <c r="K641" i="5"/>
  <c r="K640" i="5"/>
  <c r="K639" i="5"/>
  <c r="F638" i="5"/>
  <c r="F637" i="5"/>
  <c r="K636" i="5"/>
  <c r="K635" i="5"/>
  <c r="K634" i="5"/>
  <c r="K633" i="5"/>
  <c r="K632" i="5"/>
  <c r="K631" i="5"/>
  <c r="K630" i="5"/>
  <c r="F629" i="5"/>
  <c r="F628" i="5"/>
  <c r="K627" i="5"/>
  <c r="K626" i="5"/>
  <c r="K625" i="5"/>
  <c r="K624" i="5"/>
  <c r="K623" i="5"/>
  <c r="K622" i="5"/>
  <c r="K621" i="5"/>
  <c r="F620" i="5"/>
  <c r="F619" i="5"/>
  <c r="K618" i="5"/>
  <c r="K617" i="5"/>
  <c r="K616" i="5"/>
  <c r="K615" i="5"/>
  <c r="K614" i="5"/>
  <c r="K613" i="5"/>
  <c r="K612" i="5"/>
  <c r="F611" i="5"/>
  <c r="F610" i="5"/>
  <c r="K609" i="5"/>
  <c r="K608" i="5"/>
  <c r="K607" i="5"/>
  <c r="K606" i="5"/>
  <c r="K605" i="5"/>
  <c r="K604" i="5"/>
  <c r="K603" i="5"/>
  <c r="F602" i="5"/>
  <c r="F601" i="5"/>
  <c r="K600" i="5"/>
  <c r="K599" i="5"/>
  <c r="K598" i="5"/>
  <c r="K597" i="5"/>
  <c r="K596" i="5"/>
  <c r="K595" i="5"/>
  <c r="K594" i="5"/>
  <c r="G592" i="5"/>
  <c r="F593" i="5"/>
  <c r="F592" i="5"/>
  <c r="K591" i="5"/>
  <c r="K590" i="5"/>
  <c r="K589" i="5"/>
  <c r="K588" i="5"/>
  <c r="K587" i="5"/>
  <c r="K586" i="5"/>
  <c r="K585" i="5"/>
  <c r="F584" i="5"/>
  <c r="F583" i="5"/>
  <c r="K582" i="5"/>
  <c r="K581" i="5"/>
  <c r="K580" i="5"/>
  <c r="K579" i="5"/>
  <c r="K578" i="5"/>
  <c r="K577" i="5"/>
  <c r="K576" i="5"/>
  <c r="F575" i="5"/>
  <c r="F574" i="5"/>
  <c r="K573" i="5"/>
  <c r="K572" i="5"/>
  <c r="K571" i="5"/>
  <c r="K570" i="5"/>
  <c r="K569" i="5"/>
  <c r="K568" i="5"/>
  <c r="K567" i="5"/>
  <c r="F566" i="5"/>
  <c r="F565" i="5"/>
  <c r="K564" i="5"/>
  <c r="K563" i="5"/>
  <c r="K562" i="5"/>
  <c r="K561" i="5"/>
  <c r="K560" i="5"/>
  <c r="K559" i="5"/>
  <c r="K558" i="5"/>
  <c r="F557" i="5"/>
  <c r="F556" i="5"/>
  <c r="K555" i="5"/>
  <c r="K554" i="5"/>
  <c r="K553" i="5"/>
  <c r="K552" i="5"/>
  <c r="K551" i="5"/>
  <c r="K550" i="5"/>
  <c r="K549" i="5"/>
  <c r="F548" i="5"/>
  <c r="F547" i="5"/>
  <c r="K546" i="5"/>
  <c r="K545" i="5"/>
  <c r="K544" i="5"/>
  <c r="K543" i="5"/>
  <c r="K542" i="5"/>
  <c r="K541" i="5"/>
  <c r="K540" i="5"/>
  <c r="F539" i="5"/>
  <c r="F538" i="5"/>
  <c r="K537" i="5"/>
  <c r="K536" i="5"/>
  <c r="K535" i="5"/>
  <c r="K534" i="5"/>
  <c r="K533" i="5"/>
  <c r="K532" i="5"/>
  <c r="K531" i="5"/>
  <c r="F530" i="5"/>
  <c r="F529" i="5"/>
  <c r="K528" i="5"/>
  <c r="K527" i="5"/>
  <c r="K526" i="5"/>
  <c r="K525" i="5"/>
  <c r="K524" i="5"/>
  <c r="K523" i="5"/>
  <c r="K522" i="5"/>
  <c r="G520" i="5"/>
  <c r="F521" i="5"/>
  <c r="F520" i="5"/>
  <c r="K519" i="5"/>
  <c r="K518" i="5"/>
  <c r="K517" i="5"/>
  <c r="K516" i="5"/>
  <c r="K515" i="5"/>
  <c r="K514" i="5"/>
  <c r="K513" i="5"/>
  <c r="F512" i="5"/>
  <c r="F511" i="5"/>
  <c r="K510" i="5"/>
  <c r="K509" i="5"/>
  <c r="K508" i="5"/>
  <c r="K507" i="5"/>
  <c r="K506" i="5"/>
  <c r="K505" i="5"/>
  <c r="K504" i="5"/>
  <c r="H522" i="4"/>
  <c r="F503" i="5"/>
  <c r="F502" i="5"/>
  <c r="K501" i="5"/>
  <c r="K500" i="5"/>
  <c r="K499" i="5"/>
  <c r="K498" i="5"/>
  <c r="K497" i="5"/>
  <c r="K496" i="5"/>
  <c r="K495" i="5"/>
  <c r="F494" i="5"/>
  <c r="F493" i="5"/>
  <c r="K492" i="5"/>
  <c r="K491" i="5"/>
  <c r="K490" i="5"/>
  <c r="K489" i="5"/>
  <c r="K488" i="5"/>
  <c r="K487" i="5"/>
  <c r="K486" i="5"/>
  <c r="F485" i="5"/>
  <c r="F484" i="5"/>
  <c r="K483" i="5"/>
  <c r="K482" i="5"/>
  <c r="K481" i="5"/>
  <c r="K480" i="5"/>
  <c r="K479" i="5"/>
  <c r="K478" i="5"/>
  <c r="K477" i="5"/>
  <c r="F476" i="5"/>
  <c r="F475" i="5"/>
  <c r="K474" i="5"/>
  <c r="K473" i="5"/>
  <c r="K472" i="5"/>
  <c r="K471" i="5"/>
  <c r="K470" i="5"/>
  <c r="K469" i="5"/>
  <c r="K468" i="5"/>
  <c r="F467" i="5"/>
  <c r="F466" i="5"/>
  <c r="K465" i="5"/>
  <c r="K464" i="5"/>
  <c r="K463" i="5"/>
  <c r="K462" i="5"/>
  <c r="K461" i="5"/>
  <c r="K460" i="5"/>
  <c r="K459" i="5"/>
  <c r="E476" i="4"/>
  <c r="F458" i="5"/>
  <c r="F457" i="5"/>
  <c r="K456" i="5"/>
  <c r="K455" i="5"/>
  <c r="K454" i="5"/>
  <c r="K453" i="5"/>
  <c r="K452" i="5"/>
  <c r="K451" i="5"/>
  <c r="K450" i="5"/>
  <c r="H468" i="4"/>
  <c r="F449" i="5"/>
  <c r="F448" i="5"/>
  <c r="K447" i="5"/>
  <c r="K446" i="5"/>
  <c r="K445" i="5"/>
  <c r="K444" i="5"/>
  <c r="K443" i="5"/>
  <c r="K442" i="5"/>
  <c r="K441" i="5"/>
  <c r="F440" i="5"/>
  <c r="F439" i="5"/>
  <c r="K438" i="5"/>
  <c r="K437" i="5"/>
  <c r="K436" i="5"/>
  <c r="K435" i="5"/>
  <c r="K434" i="5"/>
  <c r="K433" i="5"/>
  <c r="K432" i="5"/>
  <c r="F431" i="5"/>
  <c r="F430" i="5"/>
  <c r="K429" i="5"/>
  <c r="K428" i="5"/>
  <c r="K427" i="5"/>
  <c r="K426" i="5"/>
  <c r="K425" i="5"/>
  <c r="K424" i="5"/>
  <c r="K423" i="5"/>
  <c r="H440" i="4"/>
  <c r="F422" i="5"/>
  <c r="F421" i="5"/>
  <c r="K420" i="5"/>
  <c r="K419" i="5"/>
  <c r="K418" i="5"/>
  <c r="K417" i="5"/>
  <c r="K416" i="5"/>
  <c r="K415" i="5"/>
  <c r="K414" i="5"/>
  <c r="F413" i="5"/>
  <c r="F412" i="5"/>
  <c r="K411" i="5"/>
  <c r="K410" i="5"/>
  <c r="K409" i="5"/>
  <c r="K408" i="5"/>
  <c r="K407" i="5"/>
  <c r="K406" i="5"/>
  <c r="K405" i="5"/>
  <c r="F404" i="5"/>
  <c r="F403" i="5"/>
  <c r="K402" i="5"/>
  <c r="K401" i="5"/>
  <c r="K400" i="5"/>
  <c r="K399" i="5"/>
  <c r="K398" i="5"/>
  <c r="K397" i="5"/>
  <c r="K396" i="5"/>
  <c r="G394" i="5"/>
  <c r="F395" i="5"/>
  <c r="F394" i="5"/>
  <c r="K393" i="5"/>
  <c r="K392" i="5"/>
  <c r="K391" i="5"/>
  <c r="K390" i="5"/>
  <c r="K389" i="5"/>
  <c r="K388" i="5"/>
  <c r="K387" i="5"/>
  <c r="F386" i="5"/>
  <c r="F385" i="5"/>
  <c r="K384" i="5"/>
  <c r="K383" i="5"/>
  <c r="K382" i="5"/>
  <c r="K381" i="5"/>
  <c r="K380" i="5"/>
  <c r="K379" i="5"/>
  <c r="K378" i="5"/>
  <c r="I396" i="4"/>
  <c r="F377" i="5"/>
  <c r="F376" i="5"/>
  <c r="K375" i="5"/>
  <c r="K374" i="5"/>
  <c r="K373" i="5"/>
  <c r="K372" i="5"/>
  <c r="K371" i="5"/>
  <c r="K370" i="5"/>
  <c r="K369" i="5"/>
  <c r="F368" i="5"/>
  <c r="F367" i="5"/>
  <c r="K366" i="5"/>
  <c r="K365" i="5"/>
  <c r="K364" i="5"/>
  <c r="K363" i="5"/>
  <c r="K362" i="5"/>
  <c r="K361" i="5"/>
  <c r="K360" i="5"/>
  <c r="F359" i="5"/>
  <c r="F358" i="5"/>
  <c r="K357" i="5"/>
  <c r="K356" i="5"/>
  <c r="K355" i="5"/>
  <c r="K354" i="5"/>
  <c r="K353" i="5"/>
  <c r="K352" i="5"/>
  <c r="K351" i="5"/>
  <c r="G349" i="5"/>
  <c r="F350" i="5"/>
  <c r="F349" i="5"/>
  <c r="K348" i="5"/>
  <c r="K347" i="5"/>
  <c r="K346" i="5"/>
  <c r="K345" i="5"/>
  <c r="K344" i="5"/>
  <c r="K343" i="5"/>
  <c r="K342" i="5"/>
  <c r="F341" i="5"/>
  <c r="F340" i="5"/>
  <c r="K339" i="5"/>
  <c r="K338" i="5"/>
  <c r="K337" i="5"/>
  <c r="K336" i="5"/>
  <c r="K335" i="5"/>
  <c r="K334" i="5"/>
  <c r="K333" i="5"/>
  <c r="F332" i="5"/>
  <c r="F331" i="5"/>
  <c r="K330" i="5"/>
  <c r="K329" i="5"/>
  <c r="K328" i="5"/>
  <c r="K327" i="5"/>
  <c r="K326" i="5"/>
  <c r="K325" i="5"/>
  <c r="K324" i="5"/>
  <c r="F323" i="5"/>
  <c r="F322" i="5"/>
  <c r="K321" i="5"/>
  <c r="K320" i="5"/>
  <c r="K319" i="5"/>
  <c r="K318" i="5"/>
  <c r="K317" i="5"/>
  <c r="K316" i="5"/>
  <c r="K315" i="5"/>
  <c r="F314" i="5"/>
  <c r="F313" i="5"/>
  <c r="K312" i="5"/>
  <c r="K311" i="5"/>
  <c r="K310" i="5"/>
  <c r="K309" i="5"/>
  <c r="K308" i="5"/>
  <c r="K307" i="5"/>
  <c r="K306" i="5"/>
  <c r="C326" i="4"/>
  <c r="F305" i="5"/>
  <c r="F304" i="5"/>
  <c r="K303" i="5"/>
  <c r="K302" i="5"/>
  <c r="K301" i="5"/>
  <c r="K300" i="5"/>
  <c r="K299" i="5"/>
  <c r="K298" i="5"/>
  <c r="K297" i="5"/>
  <c r="F296" i="5"/>
  <c r="F295" i="5"/>
  <c r="K294" i="5"/>
  <c r="K293" i="5"/>
  <c r="K292" i="5"/>
  <c r="K291" i="5"/>
  <c r="K290" i="5"/>
  <c r="K289" i="5"/>
  <c r="K288" i="5"/>
  <c r="F287" i="5"/>
  <c r="F286" i="5"/>
  <c r="K285" i="5"/>
  <c r="K284" i="5"/>
  <c r="K283" i="5"/>
  <c r="K282" i="5"/>
  <c r="K281" i="5"/>
  <c r="K280" i="5"/>
  <c r="K279" i="5"/>
  <c r="G277" i="5"/>
  <c r="F278" i="5"/>
  <c r="F277" i="5"/>
  <c r="K276" i="5"/>
  <c r="K275" i="5"/>
  <c r="K274" i="5"/>
  <c r="K273" i="5"/>
  <c r="K272" i="5"/>
  <c r="K271" i="5"/>
  <c r="K270" i="5"/>
  <c r="G268" i="5"/>
  <c r="F269" i="5"/>
  <c r="F268" i="5"/>
  <c r="K267" i="5"/>
  <c r="K266" i="5"/>
  <c r="K265" i="5"/>
  <c r="K264" i="5"/>
  <c r="K263" i="5"/>
  <c r="K262" i="5"/>
  <c r="K261" i="5"/>
  <c r="F260" i="5"/>
  <c r="F259" i="5"/>
  <c r="K258" i="5"/>
  <c r="K257" i="5"/>
  <c r="K256" i="5"/>
  <c r="K255" i="5"/>
  <c r="K254" i="5"/>
  <c r="K253" i="5"/>
  <c r="K252" i="5"/>
  <c r="F251" i="5"/>
  <c r="F250" i="5"/>
  <c r="K249" i="5"/>
  <c r="K248" i="5"/>
  <c r="K247" i="5"/>
  <c r="K246" i="5"/>
  <c r="K245" i="5"/>
  <c r="K244" i="5"/>
  <c r="K243" i="5"/>
  <c r="C264" i="1"/>
  <c r="F242" i="5"/>
  <c r="F241" i="5"/>
  <c r="K240" i="5"/>
  <c r="K239" i="5"/>
  <c r="K238" i="5"/>
  <c r="K237" i="5"/>
  <c r="K236" i="5"/>
  <c r="K235" i="5"/>
  <c r="K234" i="5"/>
  <c r="C255" i="1"/>
  <c r="F233" i="5"/>
  <c r="F232" i="5"/>
  <c r="K231" i="5"/>
  <c r="K230" i="5"/>
  <c r="K229" i="5"/>
  <c r="K228" i="5"/>
  <c r="K227" i="5"/>
  <c r="K226" i="5"/>
  <c r="K225" i="5"/>
  <c r="C246" i="1"/>
  <c r="F224" i="5"/>
  <c r="F223" i="5"/>
  <c r="K222" i="5"/>
  <c r="K221" i="5"/>
  <c r="K220" i="5"/>
  <c r="K219" i="5"/>
  <c r="K218" i="5"/>
  <c r="K217" i="5"/>
  <c r="K216" i="5"/>
  <c r="C237" i="1"/>
  <c r="F215" i="5"/>
  <c r="F214" i="5"/>
  <c r="K213" i="5"/>
  <c r="K212" i="5"/>
  <c r="K211" i="5"/>
  <c r="K210" i="5"/>
  <c r="K209" i="5"/>
  <c r="K208" i="5"/>
  <c r="K207" i="5"/>
  <c r="C228" i="1"/>
  <c r="F206" i="5"/>
  <c r="F205" i="5"/>
  <c r="K204" i="5"/>
  <c r="K203" i="5"/>
  <c r="K202" i="5"/>
  <c r="K201" i="5"/>
  <c r="K200" i="5"/>
  <c r="K199" i="5"/>
  <c r="K198" i="5"/>
  <c r="C219" i="1"/>
  <c r="F197" i="5"/>
  <c r="F196" i="5"/>
  <c r="K195" i="5"/>
  <c r="K194" i="5"/>
  <c r="K193" i="5"/>
  <c r="K192" i="5"/>
  <c r="K191" i="5"/>
  <c r="K190" i="5"/>
  <c r="K189" i="5"/>
  <c r="C210" i="1"/>
  <c r="F188" i="5"/>
  <c r="F187" i="5"/>
  <c r="K186" i="5"/>
  <c r="K185" i="5"/>
  <c r="K184" i="5"/>
  <c r="K183" i="5"/>
  <c r="K182" i="5"/>
  <c r="K181" i="5"/>
  <c r="K180" i="5"/>
  <c r="C201" i="1"/>
  <c r="F179" i="5"/>
  <c r="F178" i="5"/>
  <c r="K177" i="5"/>
  <c r="K176" i="5"/>
  <c r="K175" i="5"/>
  <c r="K174" i="5"/>
  <c r="K173" i="5"/>
  <c r="K172" i="5"/>
  <c r="K171" i="5"/>
  <c r="C192" i="1"/>
  <c r="F170" i="5"/>
  <c r="F169" i="5"/>
  <c r="K168" i="5"/>
  <c r="K167" i="5"/>
  <c r="K166" i="5"/>
  <c r="K165" i="5"/>
  <c r="K164" i="5"/>
  <c r="K163" i="5"/>
  <c r="K162" i="5"/>
  <c r="C183" i="1"/>
  <c r="F161" i="5"/>
  <c r="F160" i="5"/>
  <c r="K159" i="5"/>
  <c r="K158" i="5"/>
  <c r="K157" i="5"/>
  <c r="K156" i="5"/>
  <c r="K155" i="5"/>
  <c r="K154" i="5"/>
  <c r="K153" i="5"/>
  <c r="C174" i="1"/>
  <c r="F152" i="5"/>
  <c r="F151" i="5"/>
  <c r="K150" i="5"/>
  <c r="K149" i="5"/>
  <c r="K148" i="5"/>
  <c r="K147" i="5"/>
  <c r="K146" i="5"/>
  <c r="K145" i="5"/>
  <c r="K144" i="5"/>
  <c r="C165" i="1"/>
  <c r="F143" i="5"/>
  <c r="F142" i="5"/>
  <c r="K141" i="5"/>
  <c r="K140" i="5"/>
  <c r="K139" i="5"/>
  <c r="K138" i="5"/>
  <c r="K137" i="5"/>
  <c r="K136" i="5"/>
  <c r="K135" i="5"/>
  <c r="C156" i="1"/>
  <c r="F134" i="5"/>
  <c r="F133" i="5"/>
  <c r="K132" i="5"/>
  <c r="K131" i="5"/>
  <c r="K130" i="5"/>
  <c r="K129" i="5"/>
  <c r="K128" i="5"/>
  <c r="K127" i="5"/>
  <c r="K126" i="5"/>
  <c r="C147" i="1"/>
  <c r="F125" i="5"/>
  <c r="F124" i="5"/>
  <c r="K123" i="5"/>
  <c r="K122" i="5"/>
  <c r="K121" i="5"/>
  <c r="K120" i="5"/>
  <c r="K119" i="5"/>
  <c r="K118" i="5"/>
  <c r="K117" i="5"/>
  <c r="C138" i="1"/>
  <c r="F116" i="5"/>
  <c r="F115" i="5"/>
  <c r="K114" i="5"/>
  <c r="K113" i="5"/>
  <c r="K112" i="5"/>
  <c r="K111" i="5"/>
  <c r="K110" i="5"/>
  <c r="K109" i="5"/>
  <c r="K108" i="5"/>
  <c r="C129" i="1"/>
  <c r="F107" i="5"/>
  <c r="F106" i="5"/>
  <c r="K105" i="5"/>
  <c r="K104" i="5"/>
  <c r="K103" i="5"/>
  <c r="K102" i="5"/>
  <c r="K101" i="5"/>
  <c r="K100" i="5"/>
  <c r="K99" i="5"/>
  <c r="C120" i="1"/>
  <c r="F98" i="5"/>
  <c r="F97" i="5"/>
  <c r="K96" i="5"/>
  <c r="K95" i="5"/>
  <c r="K94" i="5"/>
  <c r="K93" i="5"/>
  <c r="K92" i="5"/>
  <c r="K91" i="5"/>
  <c r="K90" i="5"/>
  <c r="C111" i="1"/>
  <c r="F89" i="5"/>
  <c r="F88" i="5"/>
  <c r="K87" i="5"/>
  <c r="K86" i="5"/>
  <c r="K85" i="5"/>
  <c r="K84" i="5"/>
  <c r="K83" i="5"/>
  <c r="K82" i="5"/>
  <c r="K81" i="5"/>
  <c r="C102" i="1"/>
  <c r="F80" i="5"/>
  <c r="F79" i="5"/>
  <c r="K78" i="5"/>
  <c r="K77" i="5"/>
  <c r="K76" i="5"/>
  <c r="K75" i="5"/>
  <c r="K74" i="5"/>
  <c r="K73" i="5"/>
  <c r="K72" i="5"/>
  <c r="C93" i="1"/>
  <c r="F71" i="5"/>
  <c r="F70" i="5"/>
  <c r="K69" i="5"/>
  <c r="K68" i="5"/>
  <c r="K67" i="5"/>
  <c r="K66" i="5"/>
  <c r="K65" i="5"/>
  <c r="K64" i="5"/>
  <c r="K63" i="5"/>
  <c r="C84" i="1"/>
  <c r="F62" i="5"/>
  <c r="F61" i="5"/>
  <c r="K60" i="5"/>
  <c r="K59" i="5"/>
  <c r="K58" i="5"/>
  <c r="K57" i="5"/>
  <c r="K56" i="5"/>
  <c r="K55" i="5"/>
  <c r="K54" i="5"/>
  <c r="C75" i="1"/>
  <c r="F53" i="5"/>
  <c r="F52" i="5"/>
  <c r="K51" i="5"/>
  <c r="K50" i="5"/>
  <c r="K49" i="5"/>
  <c r="K48" i="5"/>
  <c r="K47" i="5"/>
  <c r="K46" i="5"/>
  <c r="K45" i="5"/>
  <c r="C66" i="1"/>
  <c r="F44" i="5"/>
  <c r="F43" i="5"/>
  <c r="K42" i="5"/>
  <c r="K41" i="5"/>
  <c r="K40" i="5"/>
  <c r="K39" i="5"/>
  <c r="K38" i="5"/>
  <c r="K37" i="5"/>
  <c r="K36" i="5"/>
  <c r="F35" i="5"/>
  <c r="F34" i="5"/>
  <c r="H26" i="5"/>
  <c r="K27" i="5"/>
  <c r="K28" i="5"/>
  <c r="K29" i="5"/>
  <c r="K30" i="5"/>
  <c r="K31" i="5"/>
  <c r="K32" i="5"/>
  <c r="K33" i="5"/>
  <c r="F26" i="5"/>
  <c r="F25" i="5"/>
  <c r="P43" i="1"/>
  <c r="J33" i="4"/>
  <c r="L962" i="4"/>
  <c r="L960" i="4"/>
  <c r="M962" i="4"/>
  <c r="M961" i="4"/>
  <c r="M960" i="4"/>
  <c r="M959" i="4"/>
  <c r="M958" i="4"/>
  <c r="I41" i="4"/>
  <c r="I40" i="4" s="1"/>
  <c r="G41" i="4"/>
  <c r="F41" i="4"/>
  <c r="D41" i="4"/>
  <c r="B41" i="4"/>
  <c r="X271" i="1"/>
  <c r="W271" i="1"/>
  <c r="X270" i="1"/>
  <c r="W270" i="1"/>
  <c r="X269" i="1"/>
  <c r="W269" i="1"/>
  <c r="X268" i="1"/>
  <c r="W268" i="1"/>
  <c r="X267" i="1"/>
  <c r="W267" i="1"/>
  <c r="X266" i="1"/>
  <c r="W266" i="1"/>
  <c r="X265" i="1"/>
  <c r="W265" i="1"/>
  <c r="X262" i="1"/>
  <c r="W262" i="1"/>
  <c r="X261" i="1"/>
  <c r="W261" i="1"/>
  <c r="X260" i="1"/>
  <c r="W260" i="1"/>
  <c r="X259" i="1"/>
  <c r="W259" i="1"/>
  <c r="X258" i="1"/>
  <c r="W258" i="1"/>
  <c r="X257" i="1"/>
  <c r="W257" i="1"/>
  <c r="X256" i="1"/>
  <c r="W256" i="1"/>
  <c r="X253" i="1"/>
  <c r="W253" i="1"/>
  <c r="X252" i="1"/>
  <c r="W252" i="1"/>
  <c r="X251" i="1"/>
  <c r="W251" i="1"/>
  <c r="X250" i="1"/>
  <c r="W250" i="1"/>
  <c r="X249" i="1"/>
  <c r="W249" i="1"/>
  <c r="X248" i="1"/>
  <c r="W248" i="1"/>
  <c r="X247" i="1"/>
  <c r="W247" i="1"/>
  <c r="X244" i="1"/>
  <c r="W244" i="1"/>
  <c r="X243" i="1"/>
  <c r="W243" i="1"/>
  <c r="X242" i="1"/>
  <c r="W242" i="1"/>
  <c r="X241" i="1"/>
  <c r="W241" i="1"/>
  <c r="X240" i="1"/>
  <c r="W240" i="1"/>
  <c r="X239" i="1"/>
  <c r="W239" i="1"/>
  <c r="X238" i="1"/>
  <c r="W238" i="1"/>
  <c r="X235" i="1"/>
  <c r="W235" i="1"/>
  <c r="X234" i="1"/>
  <c r="W234" i="1"/>
  <c r="X233" i="1"/>
  <c r="W233" i="1"/>
  <c r="X232" i="1"/>
  <c r="W232" i="1"/>
  <c r="X231" i="1"/>
  <c r="W231" i="1"/>
  <c r="X230" i="1"/>
  <c r="W230" i="1"/>
  <c r="X229" i="1"/>
  <c r="W229" i="1"/>
  <c r="X226" i="1"/>
  <c r="W226" i="1"/>
  <c r="X225" i="1"/>
  <c r="W225" i="1"/>
  <c r="X224" i="1"/>
  <c r="W224" i="1"/>
  <c r="X223" i="1"/>
  <c r="W223" i="1"/>
  <c r="X222" i="1"/>
  <c r="W222" i="1"/>
  <c r="X221" i="1"/>
  <c r="W221" i="1"/>
  <c r="X220" i="1"/>
  <c r="W220" i="1"/>
  <c r="X217" i="1"/>
  <c r="W217" i="1"/>
  <c r="X216" i="1"/>
  <c r="W216" i="1"/>
  <c r="X215" i="1"/>
  <c r="W215" i="1"/>
  <c r="X214" i="1"/>
  <c r="W214" i="1"/>
  <c r="X213" i="1"/>
  <c r="W213" i="1"/>
  <c r="X212" i="1"/>
  <c r="W212" i="1"/>
  <c r="X211" i="1"/>
  <c r="W211" i="1"/>
  <c r="X208" i="1"/>
  <c r="W208" i="1"/>
  <c r="X207" i="1"/>
  <c r="W207" i="1"/>
  <c r="X206" i="1"/>
  <c r="W206" i="1"/>
  <c r="X205" i="1"/>
  <c r="W205" i="1"/>
  <c r="X204" i="1"/>
  <c r="W204" i="1"/>
  <c r="X203" i="1"/>
  <c r="W203" i="1"/>
  <c r="X202" i="1"/>
  <c r="W202" i="1"/>
  <c r="X199" i="1"/>
  <c r="W199" i="1"/>
  <c r="X198" i="1"/>
  <c r="W198" i="1"/>
  <c r="X197" i="1"/>
  <c r="W197" i="1"/>
  <c r="X196" i="1"/>
  <c r="W196" i="1"/>
  <c r="X195" i="1"/>
  <c r="W195" i="1"/>
  <c r="X194" i="1"/>
  <c r="W194" i="1"/>
  <c r="X193" i="1"/>
  <c r="W193" i="1"/>
  <c r="X190" i="1"/>
  <c r="W190" i="1"/>
  <c r="X189" i="1"/>
  <c r="W189" i="1"/>
  <c r="X188" i="1"/>
  <c r="W188" i="1"/>
  <c r="X187" i="1"/>
  <c r="W187" i="1"/>
  <c r="X186" i="1"/>
  <c r="W186" i="1"/>
  <c r="X185" i="1"/>
  <c r="W185" i="1"/>
  <c r="X184" i="1"/>
  <c r="W184" i="1"/>
  <c r="X181" i="1"/>
  <c r="W181" i="1"/>
  <c r="X180" i="1"/>
  <c r="W180" i="1"/>
  <c r="X179" i="1"/>
  <c r="W179" i="1"/>
  <c r="X178" i="1"/>
  <c r="W178" i="1"/>
  <c r="X177" i="1"/>
  <c r="W177" i="1"/>
  <c r="X176" i="1"/>
  <c r="W176" i="1"/>
  <c r="X175" i="1"/>
  <c r="W175" i="1"/>
  <c r="X172" i="1"/>
  <c r="W172" i="1"/>
  <c r="X171" i="1"/>
  <c r="W171" i="1"/>
  <c r="X170" i="1"/>
  <c r="W170" i="1"/>
  <c r="X169" i="1"/>
  <c r="W169" i="1"/>
  <c r="X168" i="1"/>
  <c r="W168" i="1"/>
  <c r="X167" i="1"/>
  <c r="W167" i="1"/>
  <c r="X166" i="1"/>
  <c r="W166" i="1"/>
  <c r="X163" i="1"/>
  <c r="W163" i="1"/>
  <c r="X162" i="1"/>
  <c r="W162" i="1"/>
  <c r="X161" i="1"/>
  <c r="W161" i="1"/>
  <c r="X160" i="1"/>
  <c r="W160" i="1"/>
  <c r="X159" i="1"/>
  <c r="W159" i="1"/>
  <c r="X158" i="1"/>
  <c r="W158" i="1"/>
  <c r="X157" i="1"/>
  <c r="W157" i="1"/>
  <c r="X154" i="1"/>
  <c r="W154" i="1"/>
  <c r="X153" i="1"/>
  <c r="W153" i="1"/>
  <c r="X152" i="1"/>
  <c r="W152" i="1"/>
  <c r="X151" i="1"/>
  <c r="W151" i="1"/>
  <c r="X150" i="1"/>
  <c r="W150" i="1"/>
  <c r="X149" i="1"/>
  <c r="W149" i="1"/>
  <c r="X148" i="1"/>
  <c r="W148" i="1"/>
  <c r="X145" i="1"/>
  <c r="W145" i="1"/>
  <c r="X144" i="1"/>
  <c r="W144" i="1"/>
  <c r="X143" i="1"/>
  <c r="W143" i="1"/>
  <c r="X142" i="1"/>
  <c r="W142" i="1"/>
  <c r="X141" i="1"/>
  <c r="W141" i="1"/>
  <c r="X140" i="1"/>
  <c r="W140" i="1"/>
  <c r="X139" i="1"/>
  <c r="W139" i="1"/>
  <c r="X136" i="1"/>
  <c r="W136" i="1"/>
  <c r="X135" i="1"/>
  <c r="W135" i="1"/>
  <c r="X134" i="1"/>
  <c r="W134" i="1"/>
  <c r="X133" i="1"/>
  <c r="W133" i="1"/>
  <c r="X132" i="1"/>
  <c r="W132" i="1"/>
  <c r="X131" i="1"/>
  <c r="W131" i="1"/>
  <c r="X130" i="1"/>
  <c r="W130" i="1"/>
  <c r="X127" i="1"/>
  <c r="W127" i="1"/>
  <c r="X126" i="1"/>
  <c r="W126" i="1"/>
  <c r="X125" i="1"/>
  <c r="W125" i="1"/>
  <c r="X124" i="1"/>
  <c r="W124" i="1"/>
  <c r="X123" i="1"/>
  <c r="W123" i="1"/>
  <c r="X122" i="1"/>
  <c r="W122" i="1"/>
  <c r="X121" i="1"/>
  <c r="W121" i="1"/>
  <c r="X118" i="1"/>
  <c r="W118" i="1"/>
  <c r="X117" i="1"/>
  <c r="W117" i="1"/>
  <c r="X116" i="1"/>
  <c r="W116" i="1"/>
  <c r="X115" i="1"/>
  <c r="W115" i="1"/>
  <c r="X114" i="1"/>
  <c r="W114" i="1"/>
  <c r="X113" i="1"/>
  <c r="W113" i="1"/>
  <c r="X112" i="1"/>
  <c r="W112" i="1"/>
  <c r="X109" i="1"/>
  <c r="W109" i="1"/>
  <c r="X108" i="1"/>
  <c r="W108" i="1"/>
  <c r="X107" i="1"/>
  <c r="W107" i="1"/>
  <c r="X106" i="1"/>
  <c r="W106" i="1"/>
  <c r="X105" i="1"/>
  <c r="W105" i="1"/>
  <c r="X104" i="1"/>
  <c r="W104" i="1"/>
  <c r="X103" i="1"/>
  <c r="W103" i="1"/>
  <c r="X100" i="1"/>
  <c r="W100" i="1"/>
  <c r="X99" i="1"/>
  <c r="W99" i="1"/>
  <c r="X98" i="1"/>
  <c r="W98" i="1"/>
  <c r="X97" i="1"/>
  <c r="W97" i="1"/>
  <c r="X96" i="1"/>
  <c r="W96" i="1"/>
  <c r="X95" i="1"/>
  <c r="W95" i="1"/>
  <c r="X94" i="1"/>
  <c r="W94" i="1"/>
  <c r="X91" i="1"/>
  <c r="W91" i="1"/>
  <c r="X90" i="1"/>
  <c r="W90" i="1"/>
  <c r="X89" i="1"/>
  <c r="W89" i="1"/>
  <c r="X88" i="1"/>
  <c r="W88" i="1"/>
  <c r="X87" i="1"/>
  <c r="W87" i="1"/>
  <c r="X86" i="1"/>
  <c r="W86" i="1"/>
  <c r="X85" i="1"/>
  <c r="W85" i="1"/>
  <c r="X82" i="1"/>
  <c r="W82" i="1"/>
  <c r="X81" i="1"/>
  <c r="W81" i="1"/>
  <c r="X80" i="1"/>
  <c r="W80" i="1"/>
  <c r="X79" i="1"/>
  <c r="W79" i="1"/>
  <c r="X78" i="1"/>
  <c r="W78" i="1"/>
  <c r="X77" i="1"/>
  <c r="W77" i="1"/>
  <c r="X76" i="1"/>
  <c r="W76" i="1"/>
  <c r="X73" i="1"/>
  <c r="W73" i="1"/>
  <c r="X72" i="1"/>
  <c r="W72" i="1"/>
  <c r="X71" i="1"/>
  <c r="W71" i="1"/>
  <c r="X70" i="1"/>
  <c r="W70" i="1"/>
  <c r="X69" i="1"/>
  <c r="W69" i="1"/>
  <c r="X68" i="1"/>
  <c r="W68" i="1"/>
  <c r="X67" i="1"/>
  <c r="W67" i="1"/>
  <c r="X64" i="1"/>
  <c r="W64" i="1"/>
  <c r="X63" i="1"/>
  <c r="W63" i="1"/>
  <c r="X62" i="1"/>
  <c r="W62" i="1"/>
  <c r="X61" i="1"/>
  <c r="W61" i="1"/>
  <c r="X60" i="1"/>
  <c r="W60" i="1"/>
  <c r="X59" i="1"/>
  <c r="W59" i="1"/>
  <c r="X58" i="1"/>
  <c r="W58" i="1"/>
  <c r="X55" i="1"/>
  <c r="W55" i="1"/>
  <c r="X54" i="1"/>
  <c r="W54" i="1"/>
  <c r="X53" i="1"/>
  <c r="W53" i="1"/>
  <c r="X52" i="1"/>
  <c r="W52" i="1"/>
  <c r="X51" i="1"/>
  <c r="W51" i="1"/>
  <c r="X50" i="1"/>
  <c r="W50" i="1"/>
  <c r="X49" i="1"/>
  <c r="W49" i="1"/>
  <c r="V271" i="1"/>
  <c r="V270" i="1"/>
  <c r="V269" i="1"/>
  <c r="V268" i="1"/>
  <c r="V267" i="1"/>
  <c r="V266" i="1"/>
  <c r="V265" i="1"/>
  <c r="V262" i="1"/>
  <c r="V261" i="1"/>
  <c r="V260" i="1"/>
  <c r="V259" i="1"/>
  <c r="V258" i="1"/>
  <c r="V257" i="1"/>
  <c r="V256" i="1"/>
  <c r="V253" i="1"/>
  <c r="V252" i="1"/>
  <c r="V251" i="1"/>
  <c r="V250" i="1"/>
  <c r="V249" i="1"/>
  <c r="V248" i="1"/>
  <c r="V247" i="1"/>
  <c r="V244" i="1"/>
  <c r="V243" i="1"/>
  <c r="V242" i="1"/>
  <c r="V241" i="1"/>
  <c r="V240" i="1"/>
  <c r="V239" i="1"/>
  <c r="V238" i="1"/>
  <c r="V235" i="1"/>
  <c r="V234" i="1"/>
  <c r="V233" i="1"/>
  <c r="V232" i="1"/>
  <c r="V231" i="1"/>
  <c r="V230" i="1"/>
  <c r="V229" i="1"/>
  <c r="V226" i="1"/>
  <c r="V225" i="1"/>
  <c r="V224" i="1"/>
  <c r="V223" i="1"/>
  <c r="V222" i="1"/>
  <c r="V221" i="1"/>
  <c r="V220" i="1"/>
  <c r="V217" i="1"/>
  <c r="V216" i="1"/>
  <c r="V215" i="1"/>
  <c r="V214" i="1"/>
  <c r="V213" i="1"/>
  <c r="V212" i="1"/>
  <c r="V211" i="1"/>
  <c r="V208" i="1"/>
  <c r="V207" i="1"/>
  <c r="V206" i="1"/>
  <c r="V205" i="1"/>
  <c r="V204" i="1"/>
  <c r="V203" i="1"/>
  <c r="V202" i="1"/>
  <c r="V199" i="1"/>
  <c r="V198" i="1"/>
  <c r="V197" i="1"/>
  <c r="V196" i="1"/>
  <c r="V195" i="1"/>
  <c r="V194" i="1"/>
  <c r="V193" i="1"/>
  <c r="V189" i="1"/>
  <c r="V188" i="1"/>
  <c r="V187" i="1"/>
  <c r="V186" i="1"/>
  <c r="V185" i="1"/>
  <c r="V184" i="1"/>
  <c r="V181" i="1"/>
  <c r="V180" i="1"/>
  <c r="V179" i="1"/>
  <c r="V178" i="1"/>
  <c r="V177" i="1"/>
  <c r="V176" i="1"/>
  <c r="V175" i="1"/>
  <c r="V172" i="1"/>
  <c r="V171" i="1"/>
  <c r="V170" i="1"/>
  <c r="V169" i="1"/>
  <c r="V168" i="1"/>
  <c r="V167" i="1"/>
  <c r="V166" i="1"/>
  <c r="V163" i="1"/>
  <c r="V162" i="1"/>
  <c r="V161" i="1"/>
  <c r="V160" i="1"/>
  <c r="V159" i="1"/>
  <c r="V158" i="1"/>
  <c r="V157" i="1"/>
  <c r="V154" i="1"/>
  <c r="V153" i="1"/>
  <c r="V152" i="1"/>
  <c r="V151" i="1"/>
  <c r="V150" i="1"/>
  <c r="V149" i="1"/>
  <c r="V148" i="1"/>
  <c r="V145" i="1"/>
  <c r="V144" i="1"/>
  <c r="V143" i="1"/>
  <c r="V142" i="1"/>
  <c r="V141" i="1"/>
  <c r="V140" i="1"/>
  <c r="V139" i="1"/>
  <c r="V136" i="1"/>
  <c r="V135" i="1"/>
  <c r="V134" i="1"/>
  <c r="V133" i="1"/>
  <c r="V132" i="1"/>
  <c r="V131" i="1"/>
  <c r="V130" i="1"/>
  <c r="V127" i="1"/>
  <c r="V126" i="1"/>
  <c r="V125" i="1"/>
  <c r="V124" i="1"/>
  <c r="V123" i="1"/>
  <c r="V122" i="1"/>
  <c r="V121" i="1"/>
  <c r="V118" i="1"/>
  <c r="V117" i="1"/>
  <c r="V116" i="1"/>
  <c r="V115" i="1"/>
  <c r="V114" i="1"/>
  <c r="V113" i="1"/>
  <c r="V112" i="1"/>
  <c r="V109" i="1"/>
  <c r="V108" i="1"/>
  <c r="V107" i="1"/>
  <c r="V106" i="1"/>
  <c r="V105" i="1"/>
  <c r="V104" i="1"/>
  <c r="V103" i="1"/>
  <c r="V100" i="1"/>
  <c r="V99" i="1"/>
  <c r="V98" i="1"/>
  <c r="V97" i="1"/>
  <c r="V96" i="1"/>
  <c r="V95" i="1"/>
  <c r="V94" i="1"/>
  <c r="V91" i="1"/>
  <c r="V90" i="1"/>
  <c r="V89" i="1"/>
  <c r="V88" i="1"/>
  <c r="V87" i="1"/>
  <c r="V86" i="1"/>
  <c r="V85" i="1"/>
  <c r="V82" i="1"/>
  <c r="V81" i="1"/>
  <c r="V80" i="1"/>
  <c r="V79" i="1"/>
  <c r="V78" i="1"/>
  <c r="V77" i="1"/>
  <c r="V76" i="1"/>
  <c r="V73" i="1"/>
  <c r="V72" i="1"/>
  <c r="V71" i="1"/>
  <c r="V70" i="1"/>
  <c r="V69" i="1"/>
  <c r="V68" i="1"/>
  <c r="V67" i="1"/>
  <c r="V64" i="1"/>
  <c r="V63" i="1"/>
  <c r="V62" i="1"/>
  <c r="V61" i="1"/>
  <c r="V60" i="1"/>
  <c r="V59" i="1"/>
  <c r="V58" i="1"/>
  <c r="V55" i="1"/>
  <c r="V54" i="1"/>
  <c r="V53" i="1"/>
  <c r="V52" i="1"/>
  <c r="V51" i="1"/>
  <c r="V50" i="1"/>
  <c r="V49" i="1"/>
  <c r="L77" i="4"/>
  <c r="K905" i="4"/>
  <c r="K887" i="4"/>
  <c r="L869" i="4"/>
  <c r="K860" i="4"/>
  <c r="L761" i="4"/>
  <c r="K725" i="4"/>
  <c r="K689" i="4"/>
  <c r="K680" i="4"/>
  <c r="L653" i="4"/>
  <c r="K608" i="4"/>
  <c r="L545" i="4"/>
  <c r="L518" i="4"/>
  <c r="K509" i="4"/>
  <c r="L410" i="4"/>
  <c r="K293" i="4"/>
  <c r="K275" i="4"/>
  <c r="L248" i="4"/>
  <c r="L239" i="4"/>
  <c r="L221" i="4"/>
  <c r="K203" i="4"/>
  <c r="L185" i="4"/>
  <c r="L149" i="4"/>
  <c r="K113" i="4"/>
  <c r="H899" i="5"/>
  <c r="H872" i="5"/>
  <c r="H808" i="5"/>
  <c r="H638" i="5"/>
  <c r="H548" i="5"/>
  <c r="H538" i="5"/>
  <c r="H449" i="5"/>
  <c r="H340" i="5"/>
  <c r="E271" i="1"/>
  <c r="E270" i="1"/>
  <c r="E269" i="1"/>
  <c r="E268" i="1"/>
  <c r="E267" i="1"/>
  <c r="E266" i="1"/>
  <c r="E265" i="1"/>
  <c r="E264" i="1"/>
  <c r="E262" i="1"/>
  <c r="E261" i="1"/>
  <c r="E260" i="1"/>
  <c r="E259" i="1"/>
  <c r="E258" i="1"/>
  <c r="E257" i="1"/>
  <c r="E256" i="1"/>
  <c r="E255" i="1"/>
  <c r="E253" i="1"/>
  <c r="E252" i="1"/>
  <c r="E251" i="1"/>
  <c r="E250" i="1"/>
  <c r="E249" i="1"/>
  <c r="E248" i="1"/>
  <c r="E247" i="1"/>
  <c r="H224" i="5"/>
  <c r="E246" i="1"/>
  <c r="E244" i="1"/>
  <c r="E243" i="1"/>
  <c r="E242" i="1"/>
  <c r="E241" i="1"/>
  <c r="E240" i="1"/>
  <c r="E239" i="1"/>
  <c r="E238" i="1"/>
  <c r="E237" i="1"/>
  <c r="E235" i="1"/>
  <c r="E234" i="1"/>
  <c r="E233" i="1"/>
  <c r="E232" i="1"/>
  <c r="E231" i="1"/>
  <c r="E230" i="1"/>
  <c r="E229" i="1"/>
  <c r="E228" i="1"/>
  <c r="E226" i="1"/>
  <c r="E225" i="1"/>
  <c r="E224" i="1"/>
  <c r="E223" i="1"/>
  <c r="E222" i="1"/>
  <c r="E221" i="1"/>
  <c r="E220" i="1"/>
  <c r="H197" i="5"/>
  <c r="E219" i="1"/>
  <c r="E217" i="1"/>
  <c r="E216" i="1"/>
  <c r="E215" i="1"/>
  <c r="E214" i="1"/>
  <c r="E213" i="1"/>
  <c r="E212" i="1"/>
  <c r="E211" i="1"/>
  <c r="E210" i="1"/>
  <c r="E208" i="1"/>
  <c r="E207" i="1"/>
  <c r="E206" i="1"/>
  <c r="E205" i="1"/>
  <c r="E204" i="1"/>
  <c r="E203" i="1"/>
  <c r="E202" i="1"/>
  <c r="E201" i="1"/>
  <c r="E199" i="1"/>
  <c r="E198" i="1"/>
  <c r="E197" i="1"/>
  <c r="E196" i="1"/>
  <c r="E195" i="1"/>
  <c r="E194" i="1"/>
  <c r="E193" i="1"/>
  <c r="E192" i="1"/>
  <c r="E190" i="1"/>
  <c r="E189" i="1"/>
  <c r="E188" i="1"/>
  <c r="E187" i="1"/>
  <c r="E186" i="1"/>
  <c r="E185" i="1"/>
  <c r="E184" i="1"/>
  <c r="E183" i="1"/>
  <c r="E181" i="1"/>
  <c r="E180" i="1"/>
  <c r="E179" i="1"/>
  <c r="E178" i="1"/>
  <c r="E177" i="1"/>
  <c r="E176" i="1"/>
  <c r="E175" i="1"/>
  <c r="E174" i="1"/>
  <c r="E172" i="1"/>
  <c r="E171" i="1"/>
  <c r="E170" i="1"/>
  <c r="E169" i="1"/>
  <c r="E168" i="1"/>
  <c r="E167" i="1"/>
  <c r="E166" i="1"/>
  <c r="E165" i="1"/>
  <c r="E163" i="1"/>
  <c r="E162" i="1"/>
  <c r="E161" i="1"/>
  <c r="E160" i="1"/>
  <c r="E159" i="1"/>
  <c r="E158" i="1"/>
  <c r="E157" i="1"/>
  <c r="H134" i="5"/>
  <c r="E156" i="1"/>
  <c r="E154" i="1"/>
  <c r="E153" i="1"/>
  <c r="E152" i="1"/>
  <c r="E151" i="1"/>
  <c r="E150" i="1"/>
  <c r="E149" i="1"/>
  <c r="E148" i="1"/>
  <c r="H125" i="5"/>
  <c r="E147" i="1"/>
  <c r="E145" i="1"/>
  <c r="E144" i="1"/>
  <c r="E143" i="1"/>
  <c r="E142" i="1"/>
  <c r="E141" i="1"/>
  <c r="E140" i="1"/>
  <c r="E139" i="1"/>
  <c r="E138" i="1"/>
  <c r="E136" i="1"/>
  <c r="E135" i="1"/>
  <c r="E134" i="1"/>
  <c r="E133" i="1"/>
  <c r="E132" i="1"/>
  <c r="E131" i="1"/>
  <c r="E130" i="1"/>
  <c r="E129" i="1"/>
  <c r="E127" i="1"/>
  <c r="E126" i="1"/>
  <c r="E125" i="1"/>
  <c r="E124" i="1"/>
  <c r="E123" i="1"/>
  <c r="E122" i="1"/>
  <c r="E121" i="1"/>
  <c r="E120" i="1"/>
  <c r="E118" i="1"/>
  <c r="E117" i="1"/>
  <c r="E116" i="1"/>
  <c r="E115" i="1"/>
  <c r="E114" i="1"/>
  <c r="E113" i="1"/>
  <c r="E112" i="1"/>
  <c r="E111" i="1"/>
  <c r="E109" i="1"/>
  <c r="E108" i="1"/>
  <c r="E107" i="1"/>
  <c r="E106" i="1"/>
  <c r="E105" i="1"/>
  <c r="E104" i="1"/>
  <c r="E103" i="1"/>
  <c r="E102" i="1"/>
  <c r="E100" i="1"/>
  <c r="E99" i="1"/>
  <c r="E98" i="1"/>
  <c r="E97" i="1"/>
  <c r="E96" i="1"/>
  <c r="E95" i="1"/>
  <c r="E94" i="1"/>
  <c r="E93" i="1"/>
  <c r="E91" i="1"/>
  <c r="E90" i="1"/>
  <c r="E89" i="1"/>
  <c r="E88" i="1"/>
  <c r="E87" i="1"/>
  <c r="E86" i="1"/>
  <c r="E85" i="1"/>
  <c r="E84" i="1"/>
  <c r="E82" i="1"/>
  <c r="E81" i="1"/>
  <c r="E80" i="1"/>
  <c r="E79" i="1"/>
  <c r="E78" i="1"/>
  <c r="E77" i="1"/>
  <c r="E76" i="1"/>
  <c r="E75" i="1"/>
  <c r="E73" i="1"/>
  <c r="E72" i="1"/>
  <c r="E71" i="1"/>
  <c r="E70" i="1"/>
  <c r="E69" i="1"/>
  <c r="E68" i="1"/>
  <c r="E67" i="1"/>
  <c r="E66" i="1"/>
  <c r="E64" i="1"/>
  <c r="E63" i="1"/>
  <c r="E62" i="1"/>
  <c r="E61" i="1"/>
  <c r="E60" i="1"/>
  <c r="E59" i="1"/>
  <c r="E58" i="1"/>
  <c r="E57" i="1"/>
  <c r="E55" i="1"/>
  <c r="E54" i="1"/>
  <c r="E53" i="1"/>
  <c r="E52" i="1"/>
  <c r="E50" i="1"/>
  <c r="E49" i="1"/>
  <c r="L923" i="4"/>
  <c r="D175" i="1"/>
  <c r="Q174" i="1" s="1"/>
  <c r="D148" i="1"/>
  <c r="Q147" i="1" s="1"/>
  <c r="D219" i="1"/>
  <c r="D93" i="1"/>
  <c r="D94" i="1"/>
  <c r="Q93" i="1" s="1"/>
  <c r="D208" i="1"/>
  <c r="D149" i="1"/>
  <c r="D198" i="1"/>
  <c r="D71" i="1"/>
  <c r="D57" i="1"/>
  <c r="D170" i="1"/>
  <c r="D61" i="1"/>
  <c r="D124" i="1"/>
  <c r="D118" i="1"/>
  <c r="D121" i="1"/>
  <c r="Q120" i="1" s="1"/>
  <c r="D210" i="1"/>
  <c r="D215" i="1"/>
  <c r="D183" i="1"/>
  <c r="D253" i="1"/>
  <c r="D199" i="1"/>
  <c r="D125" i="1"/>
  <c r="D67" i="1"/>
  <c r="Q66" i="1" s="1"/>
  <c r="D147" i="1"/>
  <c r="D259" i="1"/>
  <c r="D216" i="1"/>
  <c r="D79" i="1"/>
  <c r="D169" i="1"/>
  <c r="D123" i="1"/>
  <c r="D72" i="1"/>
  <c r="D114" i="1"/>
  <c r="D260" i="1"/>
  <c r="D95" i="1"/>
  <c r="D157" i="1"/>
  <c r="Q156" i="1" s="1"/>
  <c r="D76" i="1"/>
  <c r="Q75" i="1" s="1"/>
  <c r="D256" i="1"/>
  <c r="Q255" i="1" s="1"/>
  <c r="D53" i="1"/>
  <c r="D180" i="1"/>
  <c r="D134" i="1"/>
  <c r="D106" i="1"/>
  <c r="D217" i="1"/>
  <c r="D196" i="1"/>
  <c r="D115" i="1"/>
  <c r="D239" i="1"/>
  <c r="D221" i="1"/>
  <c r="D252" i="1"/>
  <c r="D80" i="1"/>
  <c r="D172" i="1"/>
  <c r="D73" i="1"/>
  <c r="D98" i="1"/>
  <c r="D258" i="1"/>
  <c r="D264" i="1"/>
  <c r="D122" i="1"/>
  <c r="D77" i="1"/>
  <c r="D116" i="1"/>
  <c r="D126" i="1"/>
  <c r="D220" i="1"/>
  <c r="Q219" i="1" s="1"/>
  <c r="D266" i="1"/>
  <c r="D265" i="1"/>
  <c r="Q264" i="1" s="1"/>
  <c r="D262" i="1"/>
  <c r="D193" i="1"/>
  <c r="Q192" i="1" s="1"/>
  <c r="D111" i="1"/>
  <c r="D113" i="1"/>
  <c r="D247" i="1"/>
  <c r="Q246" i="1" s="1"/>
  <c r="D204" i="1"/>
  <c r="D138" i="1"/>
  <c r="D117" i="1"/>
  <c r="D244" i="1"/>
  <c r="D238" i="1"/>
  <c r="Q237" i="1" s="1"/>
  <c r="D214" i="1"/>
  <c r="D102" i="1"/>
  <c r="D120" i="1"/>
  <c r="D66" i="1"/>
  <c r="D60" i="1"/>
  <c r="D267" i="1"/>
  <c r="D103" i="1"/>
  <c r="Q102" i="1" s="1"/>
  <c r="D197" i="1"/>
  <c r="D86" i="1"/>
  <c r="D69" i="1"/>
  <c r="D107" i="1"/>
  <c r="D97" i="1"/>
  <c r="D186" i="1"/>
  <c r="D228" i="1"/>
  <c r="D48" i="1"/>
  <c r="D133" i="1"/>
  <c r="D144" i="1"/>
  <c r="D206" i="1"/>
  <c r="D177" i="1"/>
  <c r="D153" i="1"/>
  <c r="D242" i="1"/>
  <c r="D235" i="1"/>
  <c r="D223" i="1"/>
  <c r="D179" i="1"/>
  <c r="D135" i="1"/>
  <c r="D257" i="1"/>
  <c r="D50" i="1"/>
  <c r="D168" i="1"/>
  <c r="D195" i="1"/>
  <c r="D226" i="1"/>
  <c r="D78" i="1"/>
  <c r="D150" i="1"/>
  <c r="D225" i="1"/>
  <c r="D104" i="1"/>
  <c r="D243" i="1"/>
  <c r="D176" i="1"/>
  <c r="D211" i="1"/>
  <c r="Q210" i="1" s="1"/>
  <c r="D248" i="1"/>
  <c r="D136" i="1"/>
  <c r="D64" i="1"/>
  <c r="D143" i="1"/>
  <c r="D82" i="1"/>
  <c r="D203" i="1"/>
  <c r="D130" i="1"/>
  <c r="Q129" i="1" s="1"/>
  <c r="D142" i="1"/>
  <c r="D90" i="1"/>
  <c r="D181" i="1"/>
  <c r="D51" i="1"/>
  <c r="D233" i="1"/>
  <c r="D231" i="1"/>
  <c r="D167" i="1"/>
  <c r="D75" i="1"/>
  <c r="D207" i="1"/>
  <c r="D201" i="1"/>
  <c r="D192" i="1"/>
  <c r="D171" i="1"/>
  <c r="D185" i="1"/>
  <c r="D108" i="1"/>
  <c r="A22" i="5"/>
  <c r="D145" i="1"/>
  <c r="D237" i="1"/>
  <c r="D131" i="1"/>
  <c r="D270" i="1"/>
  <c r="D105" i="1"/>
  <c r="D213" i="1"/>
  <c r="D250" i="1"/>
  <c r="D141" i="1"/>
  <c r="D271" i="1"/>
  <c r="D240" i="1"/>
  <c r="D159" i="1"/>
  <c r="D132" i="1"/>
  <c r="D68" i="1"/>
  <c r="D99" i="1"/>
  <c r="D62" i="1"/>
  <c r="D255" i="1"/>
  <c r="D178" i="1"/>
  <c r="AI75" i="1" l="1"/>
  <c r="AF75" i="1"/>
  <c r="AE75" i="1"/>
  <c r="AH75" i="1"/>
  <c r="AG75" i="1"/>
  <c r="AK75" i="1"/>
  <c r="AC75" i="1"/>
  <c r="AJ75" i="1"/>
  <c r="AB75" i="1"/>
  <c r="AD75" i="1"/>
  <c r="AK111" i="1"/>
  <c r="AC111" i="1"/>
  <c r="AH111" i="1"/>
  <c r="AJ111" i="1"/>
  <c r="AB111" i="1"/>
  <c r="AI111" i="1"/>
  <c r="AG111" i="1"/>
  <c r="AE111" i="1"/>
  <c r="AD111" i="1"/>
  <c r="AF111" i="1"/>
  <c r="AK147" i="1"/>
  <c r="AC147" i="1"/>
  <c r="AJ147" i="1"/>
  <c r="AB147" i="1"/>
  <c r="AH147" i="1"/>
  <c r="AG147" i="1"/>
  <c r="AF147" i="1"/>
  <c r="AI147" i="1"/>
  <c r="AE147" i="1"/>
  <c r="AD147" i="1"/>
  <c r="AK183" i="1"/>
  <c r="AC183" i="1"/>
  <c r="AH183" i="1"/>
  <c r="AG183" i="1"/>
  <c r="AJ183" i="1"/>
  <c r="AB183" i="1"/>
  <c r="AI183" i="1"/>
  <c r="AF183" i="1"/>
  <c r="AE183" i="1"/>
  <c r="AD183" i="1"/>
  <c r="AK219" i="1"/>
  <c r="AC219" i="1"/>
  <c r="AF219" i="1"/>
  <c r="AJ219" i="1"/>
  <c r="AB219" i="1"/>
  <c r="AI219" i="1"/>
  <c r="AH219" i="1"/>
  <c r="AG219" i="1"/>
  <c r="AE219" i="1"/>
  <c r="AD219" i="1"/>
  <c r="AK255" i="1"/>
  <c r="AC255" i="1"/>
  <c r="AF255" i="1"/>
  <c r="AJ255" i="1"/>
  <c r="AB255" i="1"/>
  <c r="AI255" i="1"/>
  <c r="AH255" i="1"/>
  <c r="AG255" i="1"/>
  <c r="AE255" i="1"/>
  <c r="AD255" i="1"/>
  <c r="AI120" i="1"/>
  <c r="AH120" i="1"/>
  <c r="AF120" i="1"/>
  <c r="AE120" i="1"/>
  <c r="AG120" i="1"/>
  <c r="AD120" i="1"/>
  <c r="AK120" i="1"/>
  <c r="AC120" i="1"/>
  <c r="AJ120" i="1"/>
  <c r="AB120" i="1"/>
  <c r="AI156" i="1"/>
  <c r="AF156" i="1"/>
  <c r="AD156" i="1"/>
  <c r="AH156" i="1"/>
  <c r="AG156" i="1"/>
  <c r="AE156" i="1"/>
  <c r="AK156" i="1"/>
  <c r="AC156" i="1"/>
  <c r="AJ156" i="1"/>
  <c r="AB156" i="1"/>
  <c r="AI192" i="1"/>
  <c r="AD192" i="1"/>
  <c r="AH192" i="1"/>
  <c r="AF192" i="1"/>
  <c r="AG192" i="1"/>
  <c r="AE192" i="1"/>
  <c r="AK192" i="1"/>
  <c r="AC192" i="1"/>
  <c r="AJ192" i="1"/>
  <c r="AB192" i="1"/>
  <c r="AI228" i="1"/>
  <c r="AH228" i="1"/>
  <c r="AD228" i="1"/>
  <c r="AG228" i="1"/>
  <c r="AF228" i="1"/>
  <c r="AE228" i="1"/>
  <c r="AK228" i="1"/>
  <c r="AC228" i="1"/>
  <c r="AJ228" i="1"/>
  <c r="AB228" i="1"/>
  <c r="AG93" i="1"/>
  <c r="AJ93" i="1"/>
  <c r="AF93" i="1"/>
  <c r="AD93" i="1"/>
  <c r="AK93" i="1"/>
  <c r="AE93" i="1"/>
  <c r="AC93" i="1"/>
  <c r="AB93" i="1"/>
  <c r="AI93" i="1"/>
  <c r="AH93" i="1"/>
  <c r="AG129" i="1"/>
  <c r="AD129" i="1"/>
  <c r="AC129" i="1"/>
  <c r="AB129" i="1"/>
  <c r="AF129" i="1"/>
  <c r="AE129" i="1"/>
  <c r="AK129" i="1"/>
  <c r="AJ129" i="1"/>
  <c r="AI129" i="1"/>
  <c r="AH129" i="1"/>
  <c r="I165" i="1"/>
  <c r="AG165" i="1"/>
  <c r="AC165" i="1"/>
  <c r="AF165" i="1"/>
  <c r="AK165" i="1"/>
  <c r="AE165" i="1"/>
  <c r="AD165" i="1"/>
  <c r="AB165" i="1"/>
  <c r="AI165" i="1"/>
  <c r="AH165" i="1"/>
  <c r="AJ165" i="1"/>
  <c r="AG201" i="1"/>
  <c r="AK201" i="1"/>
  <c r="AF201" i="1"/>
  <c r="AC201" i="1"/>
  <c r="AB201" i="1"/>
  <c r="AE201" i="1"/>
  <c r="AD201" i="1"/>
  <c r="AJ201" i="1"/>
  <c r="AI201" i="1"/>
  <c r="AH201" i="1"/>
  <c r="AG237" i="1"/>
  <c r="AC237" i="1"/>
  <c r="AB237" i="1"/>
  <c r="AF237" i="1"/>
  <c r="AK237" i="1"/>
  <c r="AE237" i="1"/>
  <c r="AD237" i="1"/>
  <c r="AJ237" i="1"/>
  <c r="AI237" i="1"/>
  <c r="AH237" i="1"/>
  <c r="AE102" i="1"/>
  <c r="AB102" i="1"/>
  <c r="AI102" i="1"/>
  <c r="AD102" i="1"/>
  <c r="AJ102" i="1"/>
  <c r="AH102" i="1"/>
  <c r="AK102" i="1"/>
  <c r="AC102" i="1"/>
  <c r="AG102" i="1"/>
  <c r="AF102" i="1"/>
  <c r="AE138" i="1"/>
  <c r="AI138" i="1"/>
  <c r="AD138" i="1"/>
  <c r="AB138" i="1"/>
  <c r="AK138" i="1"/>
  <c r="AC138" i="1"/>
  <c r="AJ138" i="1"/>
  <c r="AG138" i="1"/>
  <c r="AF138" i="1"/>
  <c r="AH138" i="1"/>
  <c r="AE174" i="1"/>
  <c r="AB174" i="1"/>
  <c r="AD174" i="1"/>
  <c r="AJ174" i="1"/>
  <c r="AH174" i="1"/>
  <c r="AK174" i="1"/>
  <c r="AC174" i="1"/>
  <c r="AI174" i="1"/>
  <c r="AG174" i="1"/>
  <c r="AF174" i="1"/>
  <c r="AE210" i="1"/>
  <c r="AJ210" i="1"/>
  <c r="AD210" i="1"/>
  <c r="AB210" i="1"/>
  <c r="AK210" i="1"/>
  <c r="AC210" i="1"/>
  <c r="AI210" i="1"/>
  <c r="AG210" i="1"/>
  <c r="AF210" i="1"/>
  <c r="AH210" i="1"/>
  <c r="AE246" i="1"/>
  <c r="AJ246" i="1"/>
  <c r="AD246" i="1"/>
  <c r="AB246" i="1"/>
  <c r="AH246" i="1"/>
  <c r="AK246" i="1"/>
  <c r="AC246" i="1"/>
  <c r="AI246" i="1"/>
  <c r="AG246" i="1"/>
  <c r="AF246" i="1"/>
  <c r="AJ84" i="1"/>
  <c r="AB84" i="1"/>
  <c r="AI84" i="1"/>
  <c r="AC84" i="1"/>
  <c r="AH84" i="1"/>
  <c r="AG84" i="1"/>
  <c r="AF84" i="1"/>
  <c r="AE84" i="1"/>
  <c r="AD84" i="1"/>
  <c r="AK84" i="1"/>
  <c r="I264" i="1"/>
  <c r="AK264" i="1"/>
  <c r="AC264" i="1"/>
  <c r="AD264" i="1"/>
  <c r="AJ264" i="1"/>
  <c r="AB264" i="1"/>
  <c r="AE264" i="1"/>
  <c r="AI264" i="1"/>
  <c r="AH264" i="1"/>
  <c r="AG264" i="1"/>
  <c r="AF264" i="1"/>
  <c r="I75" i="1"/>
  <c r="I66" i="1"/>
  <c r="AI66" i="1"/>
  <c r="AH66" i="1"/>
  <c r="AE66" i="1"/>
  <c r="AC66" i="1"/>
  <c r="AB66" i="1"/>
  <c r="AF66" i="1"/>
  <c r="AD66" i="1"/>
  <c r="AK66" i="1"/>
  <c r="AJ66" i="1"/>
  <c r="AG66" i="1"/>
  <c r="AG48" i="1"/>
  <c r="AI48" i="1"/>
  <c r="AF48" i="1"/>
  <c r="AJ48" i="1"/>
  <c r="AH48" i="1"/>
  <c r="AE48" i="1"/>
  <c r="AB48" i="1"/>
  <c r="AD48" i="1"/>
  <c r="AC48" i="1"/>
  <c r="AK48" i="1"/>
  <c r="I48" i="1"/>
  <c r="C79" i="1"/>
  <c r="I71" i="4" s="1"/>
  <c r="I93" i="1"/>
  <c r="I84" i="1"/>
  <c r="G53" i="5"/>
  <c r="H908" i="5"/>
  <c r="K436" i="4"/>
  <c r="F467" i="4"/>
  <c r="G448" i="5"/>
  <c r="I116" i="5"/>
  <c r="C217" i="1"/>
  <c r="J209" i="4" s="1"/>
  <c r="C125" i="1"/>
  <c r="E117" i="4" s="1"/>
  <c r="G566" i="5"/>
  <c r="C116" i="1"/>
  <c r="D108" i="4" s="1"/>
  <c r="C81" i="1"/>
  <c r="B73" i="4" s="1"/>
  <c r="G196" i="5"/>
  <c r="G494" i="5"/>
  <c r="C223" i="1"/>
  <c r="G215" i="4" s="1"/>
  <c r="G737" i="5"/>
  <c r="G224" i="5"/>
  <c r="J248" i="4"/>
  <c r="J247" i="4" s="1"/>
  <c r="C126" i="1"/>
  <c r="G118" i="4" s="1"/>
  <c r="J194" i="4"/>
  <c r="J193" i="4" s="1"/>
  <c r="J149" i="4"/>
  <c r="J148" i="4" s="1"/>
  <c r="J185" i="4"/>
  <c r="J184" i="4" s="1"/>
  <c r="J158" i="4"/>
  <c r="J157" i="4" s="1"/>
  <c r="J104" i="4"/>
  <c r="J103" i="4" s="1"/>
  <c r="J167" i="4"/>
  <c r="J166" i="4" s="1"/>
  <c r="J176" i="4"/>
  <c r="J175" i="4" s="1"/>
  <c r="J113" i="4"/>
  <c r="J112" i="4" s="1"/>
  <c r="J131" i="4"/>
  <c r="J130" i="4" s="1"/>
  <c r="J140" i="4"/>
  <c r="J139" i="4" s="1"/>
  <c r="J77" i="4"/>
  <c r="J76" i="4" s="1"/>
  <c r="J86" i="4"/>
  <c r="J85" i="4" s="1"/>
  <c r="J95" i="4"/>
  <c r="J94" i="4" s="1"/>
  <c r="J68" i="4"/>
  <c r="J67" i="4" s="1"/>
  <c r="J59" i="4"/>
  <c r="J58" i="4" s="1"/>
  <c r="J329" i="4"/>
  <c r="J328" i="4" s="1"/>
  <c r="J923" i="4"/>
  <c r="J922" i="4" s="1"/>
  <c r="G151" i="5"/>
  <c r="K922" i="4"/>
  <c r="D924" i="4"/>
  <c r="C235" i="1"/>
  <c r="G227" i="4" s="1"/>
  <c r="I920" i="4"/>
  <c r="J925" i="4"/>
  <c r="G907" i="5"/>
  <c r="J908" i="5"/>
  <c r="I928" i="4"/>
  <c r="G898" i="5"/>
  <c r="L922" i="4"/>
  <c r="H737" i="5"/>
  <c r="H691" i="4"/>
  <c r="C249" i="1"/>
  <c r="J241" i="4" s="1"/>
  <c r="J512" i="4"/>
  <c r="D493" i="4"/>
  <c r="H466" i="4"/>
  <c r="H907" i="5"/>
  <c r="G368" i="5"/>
  <c r="G674" i="5"/>
  <c r="G620" i="5"/>
  <c r="M52" i="5"/>
  <c r="B52" i="5" s="1"/>
  <c r="H485" i="5"/>
  <c r="C258" i="1"/>
  <c r="E514" i="4"/>
  <c r="B922" i="4"/>
  <c r="G197" i="5"/>
  <c r="G548" i="5"/>
  <c r="G673" i="5"/>
  <c r="C278" i="4"/>
  <c r="B567" i="4"/>
  <c r="M79" i="5"/>
  <c r="C105" i="1"/>
  <c r="C97" i="4" s="1"/>
  <c r="C104" i="1"/>
  <c r="G79" i="5"/>
  <c r="G80" i="5"/>
  <c r="C106" i="1"/>
  <c r="I98" i="4" s="1"/>
  <c r="C109" i="1"/>
  <c r="C107" i="1"/>
  <c r="C99" i="4" s="1"/>
  <c r="C108" i="1"/>
  <c r="M286" i="5"/>
  <c r="N286" i="5" s="1"/>
  <c r="M529" i="5"/>
  <c r="N529" i="5" s="1"/>
  <c r="J547" i="4"/>
  <c r="I549" i="4"/>
  <c r="G530" i="5"/>
  <c r="H550" i="4"/>
  <c r="J546" i="4"/>
  <c r="M745" i="5"/>
  <c r="B745" i="5" s="1"/>
  <c r="I767" i="4"/>
  <c r="F764" i="4"/>
  <c r="J766" i="4"/>
  <c r="G745" i="5"/>
  <c r="G746" i="5"/>
  <c r="G765" i="4"/>
  <c r="M790" i="5"/>
  <c r="N790" i="5" s="1"/>
  <c r="G790" i="5"/>
  <c r="G791" i="5"/>
  <c r="M817" i="5"/>
  <c r="J834" i="4"/>
  <c r="G817" i="5"/>
  <c r="E763" i="4"/>
  <c r="C153" i="1"/>
  <c r="J145" i="4" s="1"/>
  <c r="G232" i="5"/>
  <c r="G287" i="5"/>
  <c r="G425" i="4"/>
  <c r="K473" i="4"/>
  <c r="K185" i="4"/>
  <c r="M185" i="4" s="1"/>
  <c r="G259" i="5"/>
  <c r="G331" i="5"/>
  <c r="G404" i="5"/>
  <c r="G529" i="5"/>
  <c r="G422" i="5"/>
  <c r="D420" i="4"/>
  <c r="G564" i="4"/>
  <c r="M124" i="5"/>
  <c r="M125" i="5" s="1"/>
  <c r="N125" i="5" s="1"/>
  <c r="C151" i="1"/>
  <c r="F143" i="4" s="1"/>
  <c r="C150" i="1"/>
  <c r="C149" i="1"/>
  <c r="C154" i="1"/>
  <c r="J146" i="4" s="1"/>
  <c r="G124" i="5"/>
  <c r="M349" i="5"/>
  <c r="F371" i="4"/>
  <c r="B366" i="4"/>
  <c r="G350" i="5"/>
  <c r="M376" i="5"/>
  <c r="M377" i="5" s="1"/>
  <c r="N377" i="5" s="1"/>
  <c r="G376" i="5"/>
  <c r="J395" i="4"/>
  <c r="G377" i="5"/>
  <c r="M457" i="5"/>
  <c r="B457" i="5" s="1"/>
  <c r="G477" i="4"/>
  <c r="I479" i="4"/>
  <c r="E474" i="4"/>
  <c r="J478" i="4"/>
  <c r="G457" i="5"/>
  <c r="M601" i="5"/>
  <c r="N601" i="5" s="1"/>
  <c r="C623" i="4"/>
  <c r="I622" i="4"/>
  <c r="G601" i="5"/>
  <c r="M682" i="5"/>
  <c r="B682" i="5" s="1"/>
  <c r="C682" i="5" s="1"/>
  <c r="G682" i="5"/>
  <c r="D703" i="4"/>
  <c r="G683" i="5"/>
  <c r="M862" i="5"/>
  <c r="B862" i="5" s="1"/>
  <c r="H882" i="4"/>
  <c r="G862" i="5"/>
  <c r="E881" i="4"/>
  <c r="E884" i="4"/>
  <c r="G863" i="5"/>
  <c r="G602" i="5"/>
  <c r="C308" i="4"/>
  <c r="M34" i="5"/>
  <c r="B34" i="5" s="1"/>
  <c r="B35" i="5" s="1"/>
  <c r="C35" i="5" s="1"/>
  <c r="C64" i="1"/>
  <c r="K56" i="4" s="1"/>
  <c r="M232" i="5"/>
  <c r="G233" i="5"/>
  <c r="C260" i="1"/>
  <c r="H252" i="4" s="1"/>
  <c r="C262" i="1"/>
  <c r="C254" i="4" s="1"/>
  <c r="C261" i="1"/>
  <c r="G253" i="4" s="1"/>
  <c r="M259" i="5"/>
  <c r="J280" i="4"/>
  <c r="J279" i="4"/>
  <c r="G260" i="5"/>
  <c r="M304" i="5"/>
  <c r="M305" i="5" s="1"/>
  <c r="N305" i="5" s="1"/>
  <c r="E324" i="4"/>
  <c r="F321" i="4"/>
  <c r="I323" i="4"/>
  <c r="G305" i="5"/>
  <c r="G304" i="5"/>
  <c r="E325" i="4"/>
  <c r="M331" i="5"/>
  <c r="M332" i="5" s="1"/>
  <c r="N332" i="5" s="1"/>
  <c r="B352" i="4"/>
  <c r="D351" i="4"/>
  <c r="J353" i="4"/>
  <c r="G332" i="5"/>
  <c r="B348" i="4"/>
  <c r="E350" i="4"/>
  <c r="M403" i="5"/>
  <c r="H423" i="4"/>
  <c r="G403" i="5"/>
  <c r="M421" i="5"/>
  <c r="N421" i="5" s="1"/>
  <c r="B438" i="4"/>
  <c r="G443" i="4"/>
  <c r="G421" i="5"/>
  <c r="C441" i="4"/>
  <c r="M547" i="5"/>
  <c r="N547" i="5" s="1"/>
  <c r="B565" i="4"/>
  <c r="G547" i="5"/>
  <c r="B568" i="4"/>
  <c r="M619" i="5"/>
  <c r="M620" i="5" s="1"/>
  <c r="N620" i="5" s="1"/>
  <c r="E638" i="4"/>
  <c r="G640" i="4"/>
  <c r="B639" i="4"/>
  <c r="G636" i="4"/>
  <c r="F637" i="4"/>
  <c r="G619" i="5"/>
  <c r="M718" i="5"/>
  <c r="N718" i="5" s="1"/>
  <c r="G719" i="5"/>
  <c r="H737" i="4"/>
  <c r="J740" i="4"/>
  <c r="G718" i="5"/>
  <c r="G286" i="5"/>
  <c r="G458" i="5"/>
  <c r="G125" i="5"/>
  <c r="C152" i="1"/>
  <c r="G281" i="4"/>
  <c r="I735" i="4"/>
  <c r="G818" i="5"/>
  <c r="D322" i="4"/>
  <c r="B569" i="4"/>
  <c r="F475" i="4"/>
  <c r="C253" i="1"/>
  <c r="E245" i="4" s="1"/>
  <c r="G52" i="5"/>
  <c r="G97" i="5"/>
  <c r="B385" i="4"/>
  <c r="H25" i="5"/>
  <c r="J492" i="4"/>
  <c r="D470" i="4"/>
  <c r="G647" i="5"/>
  <c r="K77" i="4"/>
  <c r="M77" i="4" s="1"/>
  <c r="M97" i="5"/>
  <c r="M142" i="5"/>
  <c r="N142" i="5" s="1"/>
  <c r="M160" i="5"/>
  <c r="M161" i="5" s="1"/>
  <c r="N161" i="5" s="1"/>
  <c r="M178" i="5"/>
  <c r="M179" i="5" s="1"/>
  <c r="N179" i="5" s="1"/>
  <c r="M196" i="5"/>
  <c r="B196" i="5" s="1"/>
  <c r="B197" i="5" s="1"/>
  <c r="C197" i="5" s="1"/>
  <c r="M223" i="5"/>
  <c r="N223" i="5" s="1"/>
  <c r="M277" i="5"/>
  <c r="M278" i="5" s="1"/>
  <c r="N278" i="5" s="1"/>
  <c r="M367" i="5"/>
  <c r="N367" i="5" s="1"/>
  <c r="M394" i="5"/>
  <c r="M395" i="5" s="1"/>
  <c r="N395" i="5" s="1"/>
  <c r="M448" i="5"/>
  <c r="M475" i="5"/>
  <c r="N475" i="5" s="1"/>
  <c r="M493" i="5"/>
  <c r="N493" i="5" s="1"/>
  <c r="M520" i="5"/>
  <c r="N520" i="5" s="1"/>
  <c r="M565" i="5"/>
  <c r="B565" i="5" s="1"/>
  <c r="G565" i="5"/>
  <c r="M592" i="5"/>
  <c r="M646" i="5"/>
  <c r="N646" i="5" s="1"/>
  <c r="M673" i="5"/>
  <c r="M674" i="5" s="1"/>
  <c r="N674" i="5" s="1"/>
  <c r="M709" i="5"/>
  <c r="G710" i="5"/>
  <c r="M736" i="5"/>
  <c r="N736" i="5" s="1"/>
  <c r="M763" i="5"/>
  <c r="M781" i="5"/>
  <c r="G782" i="5"/>
  <c r="M808" i="5"/>
  <c r="B808" i="5" s="1"/>
  <c r="M835" i="5"/>
  <c r="M836" i="5" s="1"/>
  <c r="N836" i="5" s="1"/>
  <c r="M889" i="5"/>
  <c r="B889" i="5" s="1"/>
  <c r="B890" i="5" s="1"/>
  <c r="C890" i="5" s="1"/>
  <c r="G889" i="5"/>
  <c r="M25" i="5"/>
  <c r="M26" i="5" s="1"/>
  <c r="N26" i="5" s="1"/>
  <c r="I667" i="4"/>
  <c r="H382" i="4"/>
  <c r="G223" i="5"/>
  <c r="G395" i="5"/>
  <c r="G449" i="5"/>
  <c r="G476" i="5"/>
  <c r="G593" i="5"/>
  <c r="G709" i="5"/>
  <c r="G809" i="5"/>
  <c r="G836" i="5"/>
  <c r="D494" i="4"/>
  <c r="C122" i="1"/>
  <c r="H94" i="4"/>
  <c r="H274" i="4"/>
  <c r="H922" i="4"/>
  <c r="B193" i="4"/>
  <c r="B301" i="4"/>
  <c r="M43" i="5"/>
  <c r="B43" i="5" s="1"/>
  <c r="B44" i="5" s="1"/>
  <c r="C44" i="5" s="1"/>
  <c r="M61" i="5"/>
  <c r="M88" i="5"/>
  <c r="M89" i="5" s="1"/>
  <c r="N89" i="5" s="1"/>
  <c r="M106" i="5"/>
  <c r="N106" i="5" s="1"/>
  <c r="M133" i="5"/>
  <c r="N133" i="5" s="1"/>
  <c r="M151" i="5"/>
  <c r="N151" i="5" s="1"/>
  <c r="M169" i="5"/>
  <c r="B169" i="5" s="1"/>
  <c r="B170" i="5" s="1"/>
  <c r="C170" i="5" s="1"/>
  <c r="M187" i="5"/>
  <c r="M188" i="5" s="1"/>
  <c r="N188" i="5" s="1"/>
  <c r="M205" i="5"/>
  <c r="M206" i="5" s="1"/>
  <c r="N206" i="5" s="1"/>
  <c r="C269" i="1"/>
  <c r="G261" i="4" s="1"/>
  <c r="M241" i="5"/>
  <c r="B241" i="5" s="1"/>
  <c r="G286" i="4"/>
  <c r="M268" i="5"/>
  <c r="M313" i="5"/>
  <c r="N313" i="5" s="1"/>
  <c r="M358" i="5"/>
  <c r="B358" i="5" s="1"/>
  <c r="B359" i="5" s="1"/>
  <c r="C359" i="5" s="1"/>
  <c r="M430" i="5"/>
  <c r="M466" i="5"/>
  <c r="M467" i="5" s="1"/>
  <c r="N467" i="5" s="1"/>
  <c r="M484" i="5"/>
  <c r="N484" i="5" s="1"/>
  <c r="G502" i="5"/>
  <c r="M502" i="5"/>
  <c r="M503" i="5" s="1"/>
  <c r="N503" i="5" s="1"/>
  <c r="M574" i="5"/>
  <c r="B574" i="5" s="1"/>
  <c r="C574" i="5" s="1"/>
  <c r="M628" i="5"/>
  <c r="M655" i="5"/>
  <c r="N655" i="5" s="1"/>
  <c r="M691" i="5"/>
  <c r="N691" i="5" s="1"/>
  <c r="I745" i="4"/>
  <c r="M727" i="5"/>
  <c r="B727" i="5" s="1"/>
  <c r="M754" i="5"/>
  <c r="B754" i="5" s="1"/>
  <c r="K789" i="4"/>
  <c r="M772" i="5"/>
  <c r="M773" i="5" s="1"/>
  <c r="N773" i="5" s="1"/>
  <c r="M826" i="5"/>
  <c r="M827" i="5" s="1"/>
  <c r="N827" i="5" s="1"/>
  <c r="M844" i="5"/>
  <c r="B844" i="5" s="1"/>
  <c r="M871" i="5"/>
  <c r="B871" i="5" s="1"/>
  <c r="C918" i="4"/>
  <c r="M898" i="5"/>
  <c r="M899" i="5" s="1"/>
  <c r="N899" i="5" s="1"/>
  <c r="M907" i="5"/>
  <c r="M70" i="5"/>
  <c r="M71" i="5" s="1"/>
  <c r="N71" i="5" s="1"/>
  <c r="M115" i="5"/>
  <c r="N115" i="5" s="1"/>
  <c r="M214" i="5"/>
  <c r="N214" i="5" s="1"/>
  <c r="M250" i="5"/>
  <c r="M251" i="5" s="1"/>
  <c r="N251" i="5" s="1"/>
  <c r="M295" i="5"/>
  <c r="M296" i="5" s="1"/>
  <c r="N296" i="5" s="1"/>
  <c r="M322" i="5"/>
  <c r="B322" i="5" s="1"/>
  <c r="B323" i="5" s="1"/>
  <c r="C323" i="5" s="1"/>
  <c r="M340" i="5"/>
  <c r="N340" i="5" s="1"/>
  <c r="M385" i="5"/>
  <c r="M386" i="5" s="1"/>
  <c r="N386" i="5" s="1"/>
  <c r="M412" i="5"/>
  <c r="M439" i="5"/>
  <c r="M511" i="5"/>
  <c r="M538" i="5"/>
  <c r="N538" i="5" s="1"/>
  <c r="M556" i="5"/>
  <c r="B556" i="5" s="1"/>
  <c r="M583" i="5"/>
  <c r="M584" i="5" s="1"/>
  <c r="N584" i="5" s="1"/>
  <c r="M610" i="5"/>
  <c r="M637" i="5"/>
  <c r="M638" i="5" s="1"/>
  <c r="N638" i="5" s="1"/>
  <c r="M664" i="5"/>
  <c r="M700" i="5"/>
  <c r="B700" i="5" s="1"/>
  <c r="C700" i="5" s="1"/>
  <c r="M799" i="5"/>
  <c r="M853" i="5"/>
  <c r="M854" i="5" s="1"/>
  <c r="N854" i="5" s="1"/>
  <c r="M880" i="5"/>
  <c r="H476" i="4"/>
  <c r="I476" i="4"/>
  <c r="G476" i="4"/>
  <c r="G655" i="5"/>
  <c r="F440" i="4"/>
  <c r="H917" i="4"/>
  <c r="C212" i="1"/>
  <c r="F204" i="4" s="1"/>
  <c r="F358" i="4"/>
  <c r="C133" i="1"/>
  <c r="J125" i="4" s="1"/>
  <c r="C132" i="1"/>
  <c r="E124" i="4" s="1"/>
  <c r="C131" i="1"/>
  <c r="C136" i="1"/>
  <c r="F128" i="4" s="1"/>
  <c r="C135" i="1"/>
  <c r="C127" i="4" s="1"/>
  <c r="C176" i="1"/>
  <c r="J168" i="4" s="1"/>
  <c r="G152" i="5"/>
  <c r="C178" i="1"/>
  <c r="E170" i="4" s="1"/>
  <c r="C181" i="1"/>
  <c r="C177" i="1"/>
  <c r="G269" i="5"/>
  <c r="G333" i="4"/>
  <c r="B331" i="4"/>
  <c r="F334" i="4"/>
  <c r="E484" i="4"/>
  <c r="G467" i="5"/>
  <c r="B593" i="4"/>
  <c r="G574" i="5"/>
  <c r="C596" i="4"/>
  <c r="J710" i="4"/>
  <c r="G691" i="5"/>
  <c r="G826" i="5"/>
  <c r="J846" i="4"/>
  <c r="B845" i="4"/>
  <c r="D844" i="4"/>
  <c r="G827" i="5"/>
  <c r="H863" i="4"/>
  <c r="J865" i="4"/>
  <c r="G845" i="5"/>
  <c r="J890" i="4"/>
  <c r="G872" i="5"/>
  <c r="E891" i="4"/>
  <c r="G871" i="5"/>
  <c r="B913" i="4"/>
  <c r="D916" i="4"/>
  <c r="H790" i="5"/>
  <c r="H646" i="5"/>
  <c r="C115" i="1"/>
  <c r="F748" i="4"/>
  <c r="G466" i="5"/>
  <c r="G773" i="5"/>
  <c r="C180" i="1"/>
  <c r="C194" i="1"/>
  <c r="C186" i="4" s="1"/>
  <c r="I792" i="4"/>
  <c r="H332" i="4"/>
  <c r="G488" i="4"/>
  <c r="H877" i="4"/>
  <c r="H862" i="5"/>
  <c r="B877" i="4"/>
  <c r="H58" i="4"/>
  <c r="G44" i="5"/>
  <c r="C90" i="1"/>
  <c r="G82" i="4" s="1"/>
  <c r="C198" i="1"/>
  <c r="E190" i="4" s="1"/>
  <c r="C197" i="1"/>
  <c r="E189" i="4" s="1"/>
  <c r="C195" i="1"/>
  <c r="C187" i="4" s="1"/>
  <c r="G170" i="5"/>
  <c r="G169" i="5"/>
  <c r="C196" i="1"/>
  <c r="C231" i="1"/>
  <c r="I223" i="4" s="1"/>
  <c r="C232" i="1"/>
  <c r="C224" i="4" s="1"/>
  <c r="C234" i="1"/>
  <c r="D226" i="4" s="1"/>
  <c r="G241" i="5"/>
  <c r="C266" i="1"/>
  <c r="G242" i="5"/>
  <c r="D505" i="4"/>
  <c r="G485" i="5"/>
  <c r="G484" i="5"/>
  <c r="H503" i="4"/>
  <c r="G755" i="5"/>
  <c r="G754" i="5"/>
  <c r="G106" i="5"/>
  <c r="G899" i="5"/>
  <c r="H539" i="5"/>
  <c r="H70" i="5"/>
  <c r="H103" i="4"/>
  <c r="F776" i="4"/>
  <c r="E711" i="4"/>
  <c r="C270" i="1"/>
  <c r="F262" i="4" s="1"/>
  <c r="G692" i="5"/>
  <c r="C134" i="1"/>
  <c r="D892" i="4"/>
  <c r="D847" i="4"/>
  <c r="H826" i="5"/>
  <c r="H827" i="5"/>
  <c r="C161" i="1"/>
  <c r="C158" i="1"/>
  <c r="H150" i="4" s="1"/>
  <c r="C159" i="1"/>
  <c r="G133" i="5"/>
  <c r="C160" i="1"/>
  <c r="C162" i="1"/>
  <c r="I154" i="4" s="1"/>
  <c r="G134" i="5"/>
  <c r="C163" i="1"/>
  <c r="G155" i="4" s="1"/>
  <c r="C213" i="1"/>
  <c r="G205" i="4" s="1"/>
  <c r="H202" i="4"/>
  <c r="C215" i="1"/>
  <c r="D207" i="4" s="1"/>
  <c r="C216" i="1"/>
  <c r="G208" i="4" s="1"/>
  <c r="G188" i="5"/>
  <c r="G187" i="5"/>
  <c r="G358" i="5"/>
  <c r="G359" i="5"/>
  <c r="F452" i="4"/>
  <c r="I451" i="4"/>
  <c r="G448" i="4"/>
  <c r="G430" i="5"/>
  <c r="J449" i="4"/>
  <c r="G450" i="4"/>
  <c r="H445" i="4"/>
  <c r="I520" i="4"/>
  <c r="G524" i="4"/>
  <c r="G503" i="5"/>
  <c r="I521" i="4"/>
  <c r="G628" i="5"/>
  <c r="G629" i="5"/>
  <c r="B677" i="4"/>
  <c r="G656" i="5"/>
  <c r="G727" i="5"/>
  <c r="G728" i="5"/>
  <c r="E790" i="4"/>
  <c r="D791" i="4"/>
  <c r="G772" i="5"/>
  <c r="H913" i="4"/>
  <c r="C179" i="1"/>
  <c r="J523" i="4"/>
  <c r="C118" i="1"/>
  <c r="C746" i="4"/>
  <c r="B712" i="4"/>
  <c r="F713" i="4"/>
  <c r="D287" i="4"/>
  <c r="C268" i="1"/>
  <c r="F260" i="4" s="1"/>
  <c r="G431" i="5"/>
  <c r="G575" i="5"/>
  <c r="G844" i="5"/>
  <c r="C199" i="1"/>
  <c r="H184" i="4"/>
  <c r="I818" i="5"/>
  <c r="H643" i="4"/>
  <c r="B859" i="4"/>
  <c r="C145" i="1"/>
  <c r="F137" i="4" s="1"/>
  <c r="I313" i="4"/>
  <c r="G539" i="5"/>
  <c r="G881" i="5"/>
  <c r="C60" i="1"/>
  <c r="C140" i="1"/>
  <c r="B132" i="4" s="1"/>
  <c r="K616" i="4"/>
  <c r="L616" i="4"/>
  <c r="J602" i="5"/>
  <c r="K257" i="4"/>
  <c r="L257" i="4"/>
  <c r="K401" i="4"/>
  <c r="L401" i="4"/>
  <c r="J890" i="5"/>
  <c r="L473" i="4"/>
  <c r="K868" i="4"/>
  <c r="I440" i="4"/>
  <c r="B476" i="4"/>
  <c r="C476" i="4"/>
  <c r="K869" i="4"/>
  <c r="M869" i="4" s="1"/>
  <c r="L293" i="4"/>
  <c r="M293" i="4" s="1"/>
  <c r="F785" i="4"/>
  <c r="J785" i="4"/>
  <c r="K365" i="4"/>
  <c r="J468" i="4"/>
  <c r="B468" i="4"/>
  <c r="B440" i="4"/>
  <c r="H107" i="5"/>
  <c r="H467" i="5"/>
  <c r="H503" i="5"/>
  <c r="H589" i="4"/>
  <c r="H647" i="5"/>
  <c r="B661" i="4"/>
  <c r="H805" i="4"/>
  <c r="B346" i="4"/>
  <c r="J386" i="5"/>
  <c r="L905" i="4"/>
  <c r="M905" i="4" s="1"/>
  <c r="H481" i="4"/>
  <c r="I638" i="5"/>
  <c r="K184" i="4"/>
  <c r="E468" i="4"/>
  <c r="G468" i="4"/>
  <c r="D468" i="4"/>
  <c r="C207" i="1"/>
  <c r="C190" i="1"/>
  <c r="I182" i="4" s="1"/>
  <c r="C853" i="4"/>
  <c r="H112" i="4"/>
  <c r="H562" i="4"/>
  <c r="B828" i="4"/>
  <c r="F694" i="4"/>
  <c r="C208" i="1"/>
  <c r="D200" i="4" s="1"/>
  <c r="H67" i="4"/>
  <c r="J440" i="5"/>
  <c r="C468" i="4"/>
  <c r="I468" i="4"/>
  <c r="H44" i="5"/>
  <c r="H331" i="5"/>
  <c r="H367" i="5"/>
  <c r="H368" i="5"/>
  <c r="B274" i="4"/>
  <c r="C124" i="1"/>
  <c r="J116" i="4" s="1"/>
  <c r="E537" i="4"/>
  <c r="C586" i="4"/>
  <c r="F468" i="4"/>
  <c r="H655" i="5"/>
  <c r="B382" i="4"/>
  <c r="G521" i="5"/>
  <c r="H175" i="4"/>
  <c r="J802" i="4"/>
  <c r="G801" i="4"/>
  <c r="E825" i="4"/>
  <c r="C77" i="1"/>
  <c r="E69" i="4" s="1"/>
  <c r="C123" i="1"/>
  <c r="F115" i="4" s="1"/>
  <c r="G538" i="5"/>
  <c r="H701" i="5"/>
  <c r="H700" i="5"/>
  <c r="B175" i="4"/>
  <c r="G250" i="5"/>
  <c r="H592" i="5"/>
  <c r="B508" i="4"/>
  <c r="J916" i="4"/>
  <c r="H494" i="5"/>
  <c r="H396" i="4"/>
  <c r="H241" i="5"/>
  <c r="H376" i="5"/>
  <c r="I440" i="5"/>
  <c r="I326" i="4"/>
  <c r="J326" i="4"/>
  <c r="B326" i="4"/>
  <c r="D326" i="4"/>
  <c r="L347" i="4"/>
  <c r="K347" i="4"/>
  <c r="J332" i="5"/>
  <c r="J476" i="5"/>
  <c r="L491" i="4"/>
  <c r="K491" i="4"/>
  <c r="L598" i="4"/>
  <c r="K599" i="4"/>
  <c r="K707" i="4"/>
  <c r="I692" i="5"/>
  <c r="K85" i="4"/>
  <c r="K86" i="4"/>
  <c r="L86" i="4"/>
  <c r="C244" i="1"/>
  <c r="E236" i="4" s="1"/>
  <c r="C239" i="1"/>
  <c r="F231" i="4" s="1"/>
  <c r="C241" i="1"/>
  <c r="G215" i="5"/>
  <c r="C243" i="1"/>
  <c r="J341" i="4"/>
  <c r="I344" i="4"/>
  <c r="I340" i="4"/>
  <c r="G322" i="5"/>
  <c r="G323" i="5"/>
  <c r="C342" i="4"/>
  <c r="G360" i="4"/>
  <c r="G340" i="5"/>
  <c r="G341" i="5"/>
  <c r="D357" i="4"/>
  <c r="F407" i="4"/>
  <c r="G386" i="5"/>
  <c r="I406" i="4"/>
  <c r="G385" i="5"/>
  <c r="J555" i="4"/>
  <c r="C556" i="4"/>
  <c r="D604" i="4"/>
  <c r="D605" i="4"/>
  <c r="G601" i="4"/>
  <c r="B600" i="4"/>
  <c r="G584" i="5"/>
  <c r="J718" i="4"/>
  <c r="G701" i="5"/>
  <c r="G700" i="5"/>
  <c r="B720" i="4"/>
  <c r="I821" i="4"/>
  <c r="B816" i="4"/>
  <c r="H818" i="4"/>
  <c r="G800" i="5"/>
  <c r="H898" i="4"/>
  <c r="C141" i="1"/>
  <c r="C133" i="4" s="1"/>
  <c r="G638" i="5"/>
  <c r="G583" i="5"/>
  <c r="G799" i="5"/>
  <c r="H130" i="4"/>
  <c r="H603" i="4"/>
  <c r="G603" i="4"/>
  <c r="D603" i="4"/>
  <c r="C603" i="4"/>
  <c r="F603" i="4"/>
  <c r="J603" i="4"/>
  <c r="B603" i="4"/>
  <c r="E603" i="4"/>
  <c r="I603" i="4"/>
  <c r="L383" i="4"/>
  <c r="K383" i="4"/>
  <c r="K382" i="4"/>
  <c r="K563" i="4"/>
  <c r="L563" i="4"/>
  <c r="K670" i="4"/>
  <c r="K671" i="4"/>
  <c r="L671" i="4"/>
  <c r="L743" i="4"/>
  <c r="K743" i="4"/>
  <c r="K815" i="4"/>
  <c r="L815" i="4"/>
  <c r="K49" i="4"/>
  <c r="L50" i="4"/>
  <c r="K50" i="4"/>
  <c r="G412" i="5"/>
  <c r="G413" i="5"/>
  <c r="C458" i="4"/>
  <c r="B456" i="4"/>
  <c r="G439" i="5"/>
  <c r="G440" i="5"/>
  <c r="I460" i="4"/>
  <c r="B526" i="4"/>
  <c r="C531" i="4"/>
  <c r="E528" i="4"/>
  <c r="G512" i="5"/>
  <c r="G511" i="5"/>
  <c r="G578" i="4"/>
  <c r="G557" i="5"/>
  <c r="G556" i="5"/>
  <c r="B629" i="4"/>
  <c r="G627" i="4"/>
  <c r="D631" i="4"/>
  <c r="E632" i="4"/>
  <c r="H625" i="4"/>
  <c r="G611" i="5"/>
  <c r="G610" i="5"/>
  <c r="J630" i="4"/>
  <c r="E902" i="4"/>
  <c r="G880" i="5"/>
  <c r="L130" i="4"/>
  <c r="I717" i="4"/>
  <c r="G214" i="5"/>
  <c r="L203" i="4"/>
  <c r="M203" i="4" s="1"/>
  <c r="K131" i="4"/>
  <c r="L131" i="4"/>
  <c r="L311" i="4"/>
  <c r="K311" i="4"/>
  <c r="L310" i="4"/>
  <c r="L419" i="4"/>
  <c r="J404" i="5"/>
  <c r="K419" i="4"/>
  <c r="K527" i="4"/>
  <c r="L635" i="4"/>
  <c r="J764" i="5"/>
  <c r="L779" i="4"/>
  <c r="K779" i="4"/>
  <c r="K851" i="4"/>
  <c r="L851" i="4"/>
  <c r="C99" i="1"/>
  <c r="G70" i="5"/>
  <c r="C142" i="1"/>
  <c r="H134" i="4" s="1"/>
  <c r="B130" i="4"/>
  <c r="C144" i="1"/>
  <c r="I136" i="4" s="1"/>
  <c r="C272" i="4"/>
  <c r="E269" i="4"/>
  <c r="G267" i="4"/>
  <c r="G251" i="5"/>
  <c r="H271" i="4"/>
  <c r="L316" i="4"/>
  <c r="G295" i="5"/>
  <c r="G296" i="5"/>
  <c r="H310" i="4"/>
  <c r="C312" i="4"/>
  <c r="H656" i="4"/>
  <c r="G657" i="4"/>
  <c r="G658" i="4"/>
  <c r="I655" i="4"/>
  <c r="G637" i="5"/>
  <c r="B682" i="4"/>
  <c r="C683" i="4"/>
  <c r="J684" i="4"/>
  <c r="E686" i="4"/>
  <c r="G665" i="5"/>
  <c r="G664" i="5"/>
  <c r="B873" i="4"/>
  <c r="I872" i="4"/>
  <c r="G853" i="5"/>
  <c r="G854" i="5"/>
  <c r="G722" i="4"/>
  <c r="L707" i="4"/>
  <c r="G71" i="5"/>
  <c r="K635" i="4"/>
  <c r="L527" i="4"/>
  <c r="B319" i="4"/>
  <c r="H512" i="5"/>
  <c r="H547" i="5"/>
  <c r="I314" i="5"/>
  <c r="J277" i="4"/>
  <c r="I277" i="4"/>
  <c r="H148" i="4"/>
  <c r="B148" i="4"/>
  <c r="B184" i="4"/>
  <c r="B220" i="4"/>
  <c r="H205" i="5"/>
  <c r="H220" i="4"/>
  <c r="H242" i="5"/>
  <c r="H278" i="5"/>
  <c r="H277" i="5"/>
  <c r="H350" i="5"/>
  <c r="B391" i="4"/>
  <c r="B427" i="4"/>
  <c r="H427" i="4"/>
  <c r="H448" i="5"/>
  <c r="B463" i="4"/>
  <c r="H484" i="5"/>
  <c r="F593" i="4"/>
  <c r="C593" i="4"/>
  <c r="H557" i="5"/>
  <c r="C672" i="4"/>
  <c r="G672" i="4"/>
  <c r="H196" i="5"/>
  <c r="D785" i="4"/>
  <c r="G785" i="4"/>
  <c r="C785" i="4"/>
  <c r="B785" i="4"/>
  <c r="C396" i="4"/>
  <c r="D396" i="4"/>
  <c r="J396" i="4"/>
  <c r="G396" i="4"/>
  <c r="F396" i="4"/>
  <c r="C214" i="1"/>
  <c r="C230" i="1"/>
  <c r="J222" i="4" s="1"/>
  <c r="F483" i="4"/>
  <c r="H775" i="4"/>
  <c r="C883" i="4"/>
  <c r="H463" i="4"/>
  <c r="G908" i="5"/>
  <c r="C59" i="1"/>
  <c r="H51" i="4" s="1"/>
  <c r="G98" i="5"/>
  <c r="G107" i="5"/>
  <c r="J122" i="4"/>
  <c r="J121" i="4" s="1"/>
  <c r="B49" i="4"/>
  <c r="C63" i="1"/>
  <c r="C55" i="4" s="1"/>
  <c r="C61" i="1"/>
  <c r="G53" i="4" s="1"/>
  <c r="C62" i="1"/>
  <c r="H49" i="4"/>
  <c r="E71" i="4"/>
  <c r="J665" i="4"/>
  <c r="C665" i="4"/>
  <c r="D665" i="4"/>
  <c r="C68" i="1"/>
  <c r="J60" i="4" s="1"/>
  <c r="G43" i="5"/>
  <c r="C73" i="1"/>
  <c r="D65" i="4" s="1"/>
  <c r="H76" i="4"/>
  <c r="C89" i="1"/>
  <c r="J81" i="4" s="1"/>
  <c r="C88" i="1"/>
  <c r="C87" i="1"/>
  <c r="C172" i="1"/>
  <c r="G164" i="4" s="1"/>
  <c r="H157" i="4"/>
  <c r="C187" i="1"/>
  <c r="C206" i="1"/>
  <c r="C204" i="1"/>
  <c r="J196" i="4" s="1"/>
  <c r="C205" i="1"/>
  <c r="F197" i="4" s="1"/>
  <c r="C224" i="1"/>
  <c r="C221" i="1"/>
  <c r="I213" i="4" s="1"/>
  <c r="C225" i="1"/>
  <c r="I217" i="4" s="1"/>
  <c r="C222" i="1"/>
  <c r="C226" i="1"/>
  <c r="F218" i="4" s="1"/>
  <c r="C251" i="1"/>
  <c r="I243" i="4" s="1"/>
  <c r="C248" i="1"/>
  <c r="C240" i="4" s="1"/>
  <c r="D296" i="4"/>
  <c r="B295" i="4"/>
  <c r="B292" i="4"/>
  <c r="I297" i="4"/>
  <c r="H292" i="4"/>
  <c r="G278" i="5"/>
  <c r="G367" i="5"/>
  <c r="I415" i="4"/>
  <c r="I416" i="4"/>
  <c r="B409" i="4"/>
  <c r="H490" i="4"/>
  <c r="G475" i="5"/>
  <c r="D513" i="4"/>
  <c r="E515" i="4"/>
  <c r="G493" i="5"/>
  <c r="K510" i="4"/>
  <c r="H535" i="4"/>
  <c r="D582" i="4"/>
  <c r="B610" i="4"/>
  <c r="I614" i="4"/>
  <c r="G646" i="5"/>
  <c r="I728" i="4"/>
  <c r="B731" i="4"/>
  <c r="E727" i="4"/>
  <c r="H751" i="4"/>
  <c r="G757" i="4"/>
  <c r="G764" i="5"/>
  <c r="C784" i="4"/>
  <c r="G763" i="5"/>
  <c r="H798" i="4"/>
  <c r="I799" i="4"/>
  <c r="G781" i="5"/>
  <c r="J852" i="4"/>
  <c r="G835" i="5"/>
  <c r="D854" i="4"/>
  <c r="G890" i="5"/>
  <c r="B910" i="4"/>
  <c r="D856" i="4"/>
  <c r="B157" i="4"/>
  <c r="H436" i="4"/>
  <c r="K440" i="4"/>
  <c r="B787" i="4"/>
  <c r="H298" i="4"/>
  <c r="K923" i="4"/>
  <c r="M923" i="4" s="1"/>
  <c r="M955" i="4"/>
  <c r="C169" i="1"/>
  <c r="C167" i="1"/>
  <c r="L643" i="4"/>
  <c r="J629" i="5"/>
  <c r="L436" i="4"/>
  <c r="H508" i="4"/>
  <c r="H787" i="4"/>
  <c r="H814" i="4"/>
  <c r="B544" i="4"/>
  <c r="L608" i="4"/>
  <c r="M608" i="4" s="1"/>
  <c r="H898" i="5"/>
  <c r="H799" i="5"/>
  <c r="K130" i="4"/>
  <c r="I908" i="5"/>
  <c r="J314" i="5"/>
  <c r="H106" i="5"/>
  <c r="B85" i="4"/>
  <c r="L920" i="4"/>
  <c r="H458" i="5"/>
  <c r="H841" i="4"/>
  <c r="B580" i="4"/>
  <c r="H116" i="5"/>
  <c r="B814" i="4"/>
  <c r="H772" i="5"/>
  <c r="H800" i="5"/>
  <c r="B841" i="4"/>
  <c r="H574" i="5"/>
  <c r="H773" i="5"/>
  <c r="H71" i="5"/>
  <c r="H115" i="5"/>
  <c r="B436" i="4"/>
  <c r="I422" i="5"/>
  <c r="H736" i="5"/>
  <c r="L454" i="4"/>
  <c r="E665" i="4"/>
  <c r="G665" i="4"/>
  <c r="F665" i="4"/>
  <c r="K454" i="4"/>
  <c r="I665" i="4"/>
  <c r="H665" i="4"/>
  <c r="B665" i="4"/>
  <c r="B562" i="4"/>
  <c r="H161" i="5"/>
  <c r="B490" i="4"/>
  <c r="H526" i="4"/>
  <c r="C51" i="1"/>
  <c r="H43" i="4" s="1"/>
  <c r="C50" i="1"/>
  <c r="C42" i="4" s="1"/>
  <c r="B40" i="4"/>
  <c r="C55" i="1"/>
  <c r="E47" i="4" s="1"/>
  <c r="C54" i="1"/>
  <c r="B46" i="4" s="1"/>
  <c r="C52" i="1"/>
  <c r="B44" i="4" s="1"/>
  <c r="C53" i="1"/>
  <c r="B45" i="4" s="1"/>
  <c r="J773" i="5"/>
  <c r="I566" i="5"/>
  <c r="B724" i="4"/>
  <c r="H710" i="5"/>
  <c r="H724" i="4"/>
  <c r="H709" i="5"/>
  <c r="H746" i="5"/>
  <c r="B760" i="4"/>
  <c r="B850" i="4"/>
  <c r="H871" i="5"/>
  <c r="H886" i="4"/>
  <c r="K104" i="4"/>
  <c r="L140" i="4"/>
  <c r="K140" i="4"/>
  <c r="L176" i="4"/>
  <c r="K176" i="4"/>
  <c r="K211" i="4"/>
  <c r="K212" i="4"/>
  <c r="K247" i="4"/>
  <c r="K248" i="4"/>
  <c r="M248" i="4" s="1"/>
  <c r="L284" i="4"/>
  <c r="I305" i="5"/>
  <c r="L320" i="4"/>
  <c r="K320" i="4"/>
  <c r="J341" i="5"/>
  <c r="K356" i="4"/>
  <c r="K392" i="4"/>
  <c r="L392" i="4"/>
  <c r="L428" i="4"/>
  <c r="L464" i="4"/>
  <c r="K464" i="4"/>
  <c r="L500" i="4"/>
  <c r="L536" i="4"/>
  <c r="K536" i="4"/>
  <c r="K572" i="4"/>
  <c r="L644" i="4"/>
  <c r="K644" i="4"/>
  <c r="K715" i="4"/>
  <c r="L716" i="4"/>
  <c r="K716" i="4"/>
  <c r="K752" i="4"/>
  <c r="K788" i="4"/>
  <c r="L824" i="4"/>
  <c r="K824" i="4"/>
  <c r="L896" i="4"/>
  <c r="K896" i="4"/>
  <c r="L59" i="4"/>
  <c r="K59" i="4"/>
  <c r="K95" i="4"/>
  <c r="J269" i="5"/>
  <c r="I773" i="5"/>
  <c r="L212" i="4"/>
  <c r="L752" i="4"/>
  <c r="L860" i="4"/>
  <c r="M860" i="4" s="1"/>
  <c r="K500" i="4"/>
  <c r="H745" i="5"/>
  <c r="H598" i="4"/>
  <c r="H584" i="5"/>
  <c r="H583" i="5"/>
  <c r="B598" i="4"/>
  <c r="B634" i="4"/>
  <c r="H634" i="4"/>
  <c r="H670" i="4"/>
  <c r="H682" i="5"/>
  <c r="H697" i="4"/>
  <c r="I629" i="5"/>
  <c r="K643" i="4"/>
  <c r="B886" i="4"/>
  <c r="K284" i="4"/>
  <c r="L788" i="4"/>
  <c r="L356" i="4"/>
  <c r="H760" i="4"/>
  <c r="B121" i="4"/>
  <c r="H121" i="4"/>
  <c r="H143" i="5"/>
  <c r="H142" i="5"/>
  <c r="H178" i="5"/>
  <c r="H179" i="5"/>
  <c r="H214" i="5"/>
  <c r="B229" i="4"/>
  <c r="H265" i="4"/>
  <c r="B265" i="4"/>
  <c r="H323" i="5"/>
  <c r="H322" i="5"/>
  <c r="H337" i="4"/>
  <c r="B337" i="4"/>
  <c r="H400" i="4"/>
  <c r="B400" i="4"/>
  <c r="H499" i="4"/>
  <c r="B499" i="4"/>
  <c r="H520" i="5"/>
  <c r="B535" i="4"/>
  <c r="B571" i="4"/>
  <c r="H571" i="4"/>
  <c r="H556" i="5"/>
  <c r="I521" i="5"/>
  <c r="I161" i="5"/>
  <c r="L680" i="4"/>
  <c r="M680" i="4" s="1"/>
  <c r="H43" i="5"/>
  <c r="B94" i="4"/>
  <c r="J818" i="5"/>
  <c r="K41" i="4"/>
  <c r="L41" i="4"/>
  <c r="C72" i="1"/>
  <c r="H64" i="4" s="1"/>
  <c r="C71" i="1"/>
  <c r="B58" i="4"/>
  <c r="C69" i="1"/>
  <c r="C70" i="1"/>
  <c r="C86" i="1"/>
  <c r="C91" i="1"/>
  <c r="C113" i="1"/>
  <c r="C170" i="1"/>
  <c r="D162" i="4" s="1"/>
  <c r="C171" i="1"/>
  <c r="C168" i="1"/>
  <c r="C188" i="1"/>
  <c r="D180" i="4" s="1"/>
  <c r="C186" i="1"/>
  <c r="F178" i="4" s="1"/>
  <c r="C203" i="1"/>
  <c r="C252" i="1"/>
  <c r="C250" i="1"/>
  <c r="F242" i="4" s="1"/>
  <c r="G299" i="4"/>
  <c r="B384" i="4"/>
  <c r="H580" i="4"/>
  <c r="J611" i="4"/>
  <c r="I803" i="4"/>
  <c r="G783" i="4"/>
  <c r="B664" i="4"/>
  <c r="C758" i="4"/>
  <c r="B663" i="4"/>
  <c r="H782" i="4"/>
  <c r="C690" i="4"/>
  <c r="E411" i="4"/>
  <c r="J755" i="4"/>
  <c r="B756" i="4"/>
  <c r="B693" i="4"/>
  <c r="G612" i="4"/>
  <c r="C826" i="4"/>
  <c r="I692" i="4"/>
  <c r="E785" i="4"/>
  <c r="I785" i="4"/>
  <c r="C277" i="4"/>
  <c r="J422" i="5"/>
  <c r="D440" i="4"/>
  <c r="E440" i="4"/>
  <c r="B616" i="4"/>
  <c r="H616" i="4"/>
  <c r="B76" i="4"/>
  <c r="H124" i="5"/>
  <c r="H139" i="4"/>
  <c r="B211" i="4"/>
  <c r="H211" i="4"/>
  <c r="H232" i="5"/>
  <c r="H233" i="5"/>
  <c r="H269" i="5"/>
  <c r="H319" i="4"/>
  <c r="H305" i="5"/>
  <c r="H355" i="4"/>
  <c r="B355" i="4"/>
  <c r="B418" i="4"/>
  <c r="B454" i="4"/>
  <c r="H440" i="5"/>
  <c r="H439" i="5"/>
  <c r="H454" i="4"/>
  <c r="H466" i="5"/>
  <c r="H502" i="5"/>
  <c r="H565" i="5"/>
  <c r="H566" i="5"/>
  <c r="H637" i="5"/>
  <c r="B652" i="4"/>
  <c r="H715" i="4"/>
  <c r="H728" i="5"/>
  <c r="H778" i="4"/>
  <c r="B778" i="4"/>
  <c r="H763" i="5"/>
  <c r="H791" i="5"/>
  <c r="H853" i="5"/>
  <c r="H890" i="5"/>
  <c r="H904" i="4"/>
  <c r="C440" i="4"/>
  <c r="G440" i="4"/>
  <c r="H517" i="4"/>
  <c r="B553" i="4"/>
  <c r="H304" i="5"/>
  <c r="H160" i="5"/>
  <c r="J440" i="4"/>
  <c r="B904" i="4"/>
  <c r="B481" i="4"/>
  <c r="H268" i="5"/>
  <c r="B139" i="4"/>
  <c r="I125" i="5"/>
  <c r="K806" i="4"/>
  <c r="B349" i="4"/>
  <c r="F349" i="4"/>
  <c r="C349" i="4"/>
  <c r="L806" i="4"/>
  <c r="E497" i="4"/>
  <c r="B497" i="4"/>
  <c r="I497" i="4"/>
  <c r="K518" i="4"/>
  <c r="M518" i="4" s="1"/>
  <c r="H52" i="5"/>
  <c r="H152" i="5"/>
  <c r="H151" i="5"/>
  <c r="B166" i="4"/>
  <c r="H166" i="4"/>
  <c r="B202" i="4"/>
  <c r="L277" i="4"/>
  <c r="B310" i="4"/>
  <c r="H332" i="5"/>
  <c r="H346" i="4"/>
  <c r="H395" i="5"/>
  <c r="H409" i="4"/>
  <c r="H472" i="4"/>
  <c r="H493" i="5"/>
  <c r="H544" i="4"/>
  <c r="B607" i="4"/>
  <c r="H607" i="4"/>
  <c r="H593" i="5"/>
  <c r="H629" i="5"/>
  <c r="H628" i="5"/>
  <c r="L580" i="4"/>
  <c r="K580" i="4"/>
  <c r="J566" i="5"/>
  <c r="K328" i="4"/>
  <c r="L328" i="4"/>
  <c r="H295" i="5"/>
  <c r="H229" i="4"/>
  <c r="F695" i="4"/>
  <c r="H661" i="4"/>
  <c r="D920" i="4"/>
  <c r="C920" i="4"/>
  <c r="D522" i="4"/>
  <c r="J522" i="4"/>
  <c r="H718" i="5"/>
  <c r="B733" i="4"/>
  <c r="H781" i="5"/>
  <c r="H796" i="4"/>
  <c r="H809" i="5"/>
  <c r="H823" i="4"/>
  <c r="H880" i="5"/>
  <c r="I143" i="5"/>
  <c r="L158" i="4"/>
  <c r="K158" i="4"/>
  <c r="L626" i="4"/>
  <c r="K626" i="4"/>
  <c r="K734" i="4"/>
  <c r="L734" i="4"/>
  <c r="L842" i="4"/>
  <c r="K842" i="4"/>
  <c r="K878" i="4"/>
  <c r="L878" i="4"/>
  <c r="H782" i="5"/>
  <c r="K122" i="4"/>
  <c r="L122" i="4"/>
  <c r="L230" i="4"/>
  <c r="K230" i="4"/>
  <c r="L302" i="4"/>
  <c r="K302" i="4"/>
  <c r="K374" i="4"/>
  <c r="L374" i="4"/>
  <c r="K482" i="4"/>
  <c r="L482" i="4"/>
  <c r="K590" i="4"/>
  <c r="L590" i="4"/>
  <c r="L698" i="4"/>
  <c r="I53" i="5"/>
  <c r="K68" i="4"/>
  <c r="L68" i="4"/>
  <c r="I575" i="5"/>
  <c r="L517" i="4"/>
  <c r="H859" i="4"/>
  <c r="H349" i="4"/>
  <c r="I349" i="4"/>
  <c r="G349" i="4"/>
  <c r="J349" i="4"/>
  <c r="E349" i="4"/>
  <c r="D349" i="4"/>
  <c r="K410" i="4"/>
  <c r="M410" i="4" s="1"/>
  <c r="H755" i="5"/>
  <c r="H754" i="5"/>
  <c r="I179" i="5"/>
  <c r="K194" i="4"/>
  <c r="L194" i="4"/>
  <c r="L266" i="4"/>
  <c r="K266" i="4"/>
  <c r="K338" i="4"/>
  <c r="L338" i="4"/>
  <c r="K446" i="4"/>
  <c r="L446" i="4"/>
  <c r="L554" i="4"/>
  <c r="K554" i="4"/>
  <c r="L662" i="4"/>
  <c r="K662" i="4"/>
  <c r="L770" i="4"/>
  <c r="K770" i="4"/>
  <c r="K914" i="4"/>
  <c r="L914" i="4"/>
  <c r="H845" i="5"/>
  <c r="H881" i="5"/>
  <c r="L265" i="4"/>
  <c r="H844" i="5"/>
  <c r="G277" i="4"/>
  <c r="B277" i="4"/>
  <c r="F277" i="4"/>
  <c r="H277" i="4"/>
  <c r="E277" i="4"/>
  <c r="D277" i="4"/>
  <c r="I856" i="4"/>
  <c r="F856" i="4"/>
  <c r="J856" i="4"/>
  <c r="G856" i="4"/>
  <c r="H856" i="4"/>
  <c r="C856" i="4"/>
  <c r="B856" i="4"/>
  <c r="L113" i="4"/>
  <c r="M113" i="4" s="1"/>
  <c r="K149" i="4"/>
  <c r="M149" i="4" s="1"/>
  <c r="K437" i="4"/>
  <c r="L437" i="4"/>
  <c r="K545" i="4"/>
  <c r="M545" i="4" s="1"/>
  <c r="K581" i="4"/>
  <c r="L581" i="4"/>
  <c r="L617" i="4"/>
  <c r="K617" i="4"/>
  <c r="K653" i="4"/>
  <c r="M653" i="4" s="1"/>
  <c r="K94" i="4"/>
  <c r="L95" i="4"/>
  <c r="C97" i="1"/>
  <c r="C100" i="1"/>
  <c r="J92" i="4" s="1"/>
  <c r="C95" i="1"/>
  <c r="F87" i="4" s="1"/>
  <c r="C96" i="1"/>
  <c r="C98" i="1"/>
  <c r="D90" i="4" s="1"/>
  <c r="C127" i="1"/>
  <c r="B112" i="4"/>
  <c r="C259" i="1"/>
  <c r="C257" i="1"/>
  <c r="I304" i="4"/>
  <c r="G367" i="4"/>
  <c r="F368" i="4"/>
  <c r="J548" i="4"/>
  <c r="H762" i="4"/>
  <c r="B805" i="4"/>
  <c r="I810" i="4"/>
  <c r="J811" i="4"/>
  <c r="C839" i="4"/>
  <c r="H377" i="5"/>
  <c r="H652" i="4"/>
  <c r="H764" i="5"/>
  <c r="H854" i="5"/>
  <c r="H62" i="5"/>
  <c r="H215" i="5"/>
  <c r="H358" i="5"/>
  <c r="H359" i="5"/>
  <c r="H422" i="5"/>
  <c r="H575" i="5"/>
  <c r="H673" i="5"/>
  <c r="H193" i="4"/>
  <c r="H247" i="4"/>
  <c r="J152" i="5"/>
  <c r="K166" i="4"/>
  <c r="I152" i="5"/>
  <c r="L166" i="4"/>
  <c r="B247" i="4"/>
  <c r="H601" i="5"/>
  <c r="H421" i="5"/>
  <c r="H394" i="5"/>
  <c r="H733" i="4"/>
  <c r="H602" i="5"/>
  <c r="H475" i="5"/>
  <c r="H476" i="5"/>
  <c r="H692" i="5"/>
  <c r="H895" i="4"/>
  <c r="M936" i="4"/>
  <c r="M938" i="4"/>
  <c r="M953" i="4"/>
  <c r="K497" i="4"/>
  <c r="H691" i="5"/>
  <c r="H391" i="4"/>
  <c r="B67" i="4"/>
  <c r="H418" i="4"/>
  <c r="H349" i="5"/>
  <c r="B364" i="4"/>
  <c r="H188" i="5"/>
  <c r="H403" i="5"/>
  <c r="H404" i="5"/>
  <c r="H431" i="5"/>
  <c r="B502" i="4"/>
  <c r="H364" i="4"/>
  <c r="H187" i="5"/>
  <c r="I485" i="5"/>
  <c r="C82" i="1"/>
  <c r="C80" i="1"/>
  <c r="K239" i="4"/>
  <c r="M239" i="4" s="1"/>
  <c r="H688" i="4"/>
  <c r="H413" i="5"/>
  <c r="K221" i="4"/>
  <c r="M221" i="4" s="1"/>
  <c r="L220" i="4"/>
  <c r="L509" i="4"/>
  <c r="M509" i="4" s="1"/>
  <c r="L572" i="4"/>
  <c r="L887" i="4"/>
  <c r="M887" i="4" s="1"/>
  <c r="H206" i="5"/>
  <c r="H610" i="5"/>
  <c r="H611" i="5"/>
  <c r="B625" i="4"/>
  <c r="H674" i="5"/>
  <c r="H727" i="5"/>
  <c r="K428" i="4"/>
  <c r="H80" i="5"/>
  <c r="H530" i="5"/>
  <c r="H529" i="5"/>
  <c r="K167" i="4"/>
  <c r="L275" i="4"/>
  <c r="M275" i="4" s="1"/>
  <c r="K329" i="4"/>
  <c r="L329" i="4"/>
  <c r="L365" i="4"/>
  <c r="L689" i="4"/>
  <c r="M689" i="4" s="1"/>
  <c r="L725" i="4"/>
  <c r="M725" i="4" s="1"/>
  <c r="J710" i="5"/>
  <c r="I746" i="5"/>
  <c r="K761" i="4"/>
  <c r="M761" i="4" s="1"/>
  <c r="K797" i="4"/>
  <c r="L797" i="4"/>
  <c r="K833" i="4"/>
  <c r="L833" i="4"/>
  <c r="B715" i="4"/>
  <c r="B688" i="4"/>
  <c r="H287" i="5"/>
  <c r="H301" i="4"/>
  <c r="H430" i="5"/>
  <c r="B445" i="4"/>
  <c r="B472" i="4"/>
  <c r="H457" i="5"/>
  <c r="B517" i="4"/>
  <c r="H889" i="5"/>
  <c r="L599" i="4"/>
  <c r="H283" i="4"/>
  <c r="H85" i="4"/>
  <c r="C209" i="4"/>
  <c r="G209" i="4"/>
  <c r="I209" i="4"/>
  <c r="B209" i="4"/>
  <c r="F209" i="4"/>
  <c r="E209" i="4"/>
  <c r="J125" i="5"/>
  <c r="K139" i="4"/>
  <c r="L455" i="4"/>
  <c r="K455" i="4"/>
  <c r="E522" i="4"/>
  <c r="G522" i="4"/>
  <c r="I522" i="4"/>
  <c r="B522" i="4"/>
  <c r="F522" i="4"/>
  <c r="C522" i="4"/>
  <c r="D497" i="4"/>
  <c r="G497" i="4"/>
  <c r="J497" i="4"/>
  <c r="F497" i="4"/>
  <c r="C497" i="4"/>
  <c r="G861" i="4"/>
  <c r="K787" i="4"/>
  <c r="C233" i="1"/>
  <c r="C271" i="1"/>
  <c r="H256" i="4"/>
  <c r="C267" i="1"/>
  <c r="H328" i="4"/>
  <c r="D335" i="4"/>
  <c r="H373" i="4"/>
  <c r="B373" i="4"/>
  <c r="B643" i="4"/>
  <c r="J648" i="4"/>
  <c r="H706" i="4"/>
  <c r="B706" i="4"/>
  <c r="B742" i="4"/>
  <c r="K771" i="4"/>
  <c r="H769" i="4"/>
  <c r="J875" i="4"/>
  <c r="B868" i="4"/>
  <c r="B897" i="4"/>
  <c r="J901" i="4"/>
  <c r="B895" i="4"/>
  <c r="B256" i="4"/>
  <c r="B330" i="4"/>
  <c r="B589" i="4"/>
  <c r="B670" i="4"/>
  <c r="H742" i="4"/>
  <c r="F874" i="4"/>
  <c r="H296" i="5"/>
  <c r="H553" i="4"/>
  <c r="H620" i="5"/>
  <c r="H619" i="5"/>
  <c r="H656" i="5"/>
  <c r="H683" i="5"/>
  <c r="B697" i="4"/>
  <c r="B751" i="4"/>
  <c r="B796" i="4"/>
  <c r="B823" i="4"/>
  <c r="H836" i="5"/>
  <c r="H835" i="5"/>
  <c r="H850" i="4"/>
  <c r="B328" i="4"/>
  <c r="B283" i="4"/>
  <c r="H868" i="4"/>
  <c r="B769" i="4"/>
  <c r="L832" i="4"/>
  <c r="K832" i="4"/>
  <c r="H35" i="5"/>
  <c r="H34" i="5"/>
  <c r="H79" i="5"/>
  <c r="H260" i="5"/>
  <c r="H259" i="5"/>
  <c r="L787" i="4"/>
  <c r="H863" i="5"/>
  <c r="L104" i="4"/>
  <c r="C242" i="1"/>
  <c r="G234" i="4" s="1"/>
  <c r="H511" i="5"/>
  <c r="C117" i="1"/>
  <c r="C114" i="1"/>
  <c r="F106" i="4" s="1"/>
  <c r="C189" i="1"/>
  <c r="C185" i="1"/>
  <c r="D808" i="4"/>
  <c r="I835" i="4"/>
  <c r="I602" i="5"/>
  <c r="H53" i="5"/>
  <c r="H341" i="5"/>
  <c r="C240" i="1"/>
  <c r="C143" i="1"/>
  <c r="H386" i="5"/>
  <c r="H385" i="5"/>
  <c r="H133" i="5"/>
  <c r="H313" i="5"/>
  <c r="H314" i="5"/>
  <c r="H97" i="5"/>
  <c r="H286" i="5"/>
  <c r="H412" i="5"/>
  <c r="H521" i="5"/>
  <c r="L167" i="4"/>
  <c r="C78" i="1"/>
  <c r="M944" i="4"/>
  <c r="M946" i="4"/>
  <c r="H98" i="5"/>
  <c r="H719" i="5"/>
  <c r="M931" i="4"/>
  <c r="M933" i="4"/>
  <c r="M937" i="4"/>
  <c r="M941" i="4"/>
  <c r="M943" i="4"/>
  <c r="M945" i="4"/>
  <c r="M949" i="4"/>
  <c r="M951" i="4"/>
  <c r="M947" i="4"/>
  <c r="M952" i="4"/>
  <c r="M956" i="4"/>
  <c r="M940" i="4"/>
  <c r="J672" i="4"/>
  <c r="E672" i="4"/>
  <c r="F672" i="4"/>
  <c r="D672" i="4"/>
  <c r="B672" i="4"/>
  <c r="H672" i="4"/>
  <c r="G326" i="4"/>
  <c r="F326" i="4"/>
  <c r="E326" i="4"/>
  <c r="L139" i="4"/>
  <c r="E396" i="4"/>
  <c r="B396" i="4"/>
  <c r="D476" i="4"/>
  <c r="J476" i="4"/>
  <c r="F476" i="4"/>
  <c r="E845" i="4"/>
  <c r="C845" i="4"/>
  <c r="H238" i="4"/>
  <c r="B238" i="4"/>
  <c r="H223" i="5"/>
  <c r="H250" i="5"/>
  <c r="H251" i="5"/>
  <c r="H664" i="5"/>
  <c r="H679" i="4"/>
  <c r="H665" i="5"/>
  <c r="B679" i="4"/>
  <c r="H817" i="5"/>
  <c r="H818" i="5"/>
  <c r="B832" i="4"/>
  <c r="H832" i="4"/>
  <c r="H88" i="5"/>
  <c r="B103" i="4"/>
  <c r="H170" i="5"/>
  <c r="H169" i="5"/>
  <c r="H89" i="5"/>
  <c r="K698" i="4"/>
  <c r="H61" i="5"/>
  <c r="J188" i="5"/>
  <c r="M942" i="4"/>
  <c r="M934" i="4"/>
  <c r="M935" i="4"/>
  <c r="M950" i="4"/>
  <c r="M954" i="4"/>
  <c r="M932" i="4"/>
  <c r="D212" i="1"/>
  <c r="D174" i="1"/>
  <c r="D91" i="1"/>
  <c r="D88" i="1"/>
  <c r="D109" i="1"/>
  <c r="D151" i="1"/>
  <c r="D54" i="1"/>
  <c r="D158" i="1"/>
  <c r="D261" i="1"/>
  <c r="D234" i="1"/>
  <c r="D163" i="1"/>
  <c r="D184" i="1"/>
  <c r="D166" i="1"/>
  <c r="Q165" i="1" s="1"/>
  <c r="D59" i="1"/>
  <c r="D189" i="1"/>
  <c r="D229" i="1"/>
  <c r="D268" i="1"/>
  <c r="D194" i="1"/>
  <c r="D63" i="1"/>
  <c r="D139" i="1"/>
  <c r="D251" i="1"/>
  <c r="D129" i="1"/>
  <c r="D232" i="1"/>
  <c r="D127" i="1"/>
  <c r="D58" i="1"/>
  <c r="Q57" i="1" s="1"/>
  <c r="D152" i="1"/>
  <c r="D81" i="1"/>
  <c r="D188" i="1"/>
  <c r="D140" i="1"/>
  <c r="D205" i="1"/>
  <c r="D230" i="1"/>
  <c r="D156" i="1"/>
  <c r="D89" i="1"/>
  <c r="D241" i="1"/>
  <c r="D49" i="1"/>
  <c r="Q48" i="1" s="1"/>
  <c r="D269" i="1"/>
  <c r="D87" i="1"/>
  <c r="D202" i="1"/>
  <c r="D224" i="1"/>
  <c r="D190" i="1"/>
  <c r="D161" i="1"/>
  <c r="D112" i="1"/>
  <c r="D246" i="1"/>
  <c r="D162" i="1"/>
  <c r="D187" i="1"/>
  <c r="D222" i="1"/>
  <c r="D154" i="1"/>
  <c r="D84" i="1"/>
  <c r="D165" i="1"/>
  <c r="D96" i="1"/>
  <c r="D52" i="1"/>
  <c r="G313" i="5"/>
  <c r="D70" i="1"/>
  <c r="D249" i="1"/>
  <c r="D100" i="1"/>
  <c r="B22" i="5"/>
  <c r="D160" i="1"/>
  <c r="D85" i="1"/>
  <c r="D55" i="1"/>
  <c r="L117" i="4" l="1"/>
  <c r="D117" i="4"/>
  <c r="I117" i="4"/>
  <c r="E254" i="4"/>
  <c r="F117" i="4"/>
  <c r="F71" i="4"/>
  <c r="G71" i="4"/>
  <c r="C71" i="4"/>
  <c r="E118" i="4"/>
  <c r="D71" i="4"/>
  <c r="B71" i="4"/>
  <c r="H71" i="4"/>
  <c r="J71" i="4"/>
  <c r="G205" i="5"/>
  <c r="Q228" i="1"/>
  <c r="G179" i="5"/>
  <c r="Q201" i="1"/>
  <c r="G161" i="5"/>
  <c r="Q183" i="1"/>
  <c r="G116" i="5"/>
  <c r="Q138" i="1"/>
  <c r="G88" i="5"/>
  <c r="Q111" i="1"/>
  <c r="Q84" i="1"/>
  <c r="G61" i="5" s="1"/>
  <c r="L209" i="4"/>
  <c r="D209" i="4"/>
  <c r="B118" i="4"/>
  <c r="D118" i="4"/>
  <c r="F918" i="4"/>
  <c r="B918" i="4"/>
  <c r="F920" i="4"/>
  <c r="H321" i="4"/>
  <c r="G712" i="4"/>
  <c r="E920" i="4"/>
  <c r="J132" i="4"/>
  <c r="D564" i="4"/>
  <c r="I677" i="4"/>
  <c r="I448" i="4"/>
  <c r="D677" i="4"/>
  <c r="E448" i="4"/>
  <c r="I118" i="4"/>
  <c r="G677" i="4"/>
  <c r="C118" i="4"/>
  <c r="L861" i="4"/>
  <c r="F677" i="4"/>
  <c r="F118" i="4"/>
  <c r="H118" i="4"/>
  <c r="J371" i="4"/>
  <c r="H73" i="4"/>
  <c r="G73" i="4"/>
  <c r="H478" i="4"/>
  <c r="K467" i="4"/>
  <c r="F73" i="4"/>
  <c r="H467" i="4"/>
  <c r="J73" i="4"/>
  <c r="J467" i="4"/>
  <c r="I467" i="4"/>
  <c r="E371" i="4"/>
  <c r="C73" i="4"/>
  <c r="E467" i="4"/>
  <c r="I73" i="4"/>
  <c r="G467" i="4"/>
  <c r="I478" i="4"/>
  <c r="F884" i="4"/>
  <c r="E73" i="4"/>
  <c r="B467" i="4"/>
  <c r="D467" i="4"/>
  <c r="D478" i="4"/>
  <c r="C467" i="4"/>
  <c r="D73" i="4"/>
  <c r="E108" i="4"/>
  <c r="C108" i="4"/>
  <c r="G108" i="4"/>
  <c r="I108" i="4"/>
  <c r="J108" i="4"/>
  <c r="H108" i="4"/>
  <c r="B108" i="4"/>
  <c r="F108" i="4"/>
  <c r="C861" i="4"/>
  <c r="I854" i="5"/>
  <c r="D208" i="4"/>
  <c r="C890" i="4"/>
  <c r="F890" i="4"/>
  <c r="B711" i="4"/>
  <c r="I208" i="4"/>
  <c r="H208" i="4"/>
  <c r="H861" i="4"/>
  <c r="E366" i="4"/>
  <c r="E861" i="4"/>
  <c r="E395" i="4"/>
  <c r="J134" i="5"/>
  <c r="J116" i="5"/>
  <c r="I115" i="5" s="1"/>
  <c r="I438" i="4"/>
  <c r="J117" i="4"/>
  <c r="M436" i="4"/>
  <c r="G117" i="4"/>
  <c r="E873" i="4"/>
  <c r="H117" i="4"/>
  <c r="H586" i="4"/>
  <c r="G881" i="4"/>
  <c r="B117" i="4"/>
  <c r="C117" i="4"/>
  <c r="H477" i="4"/>
  <c r="B586" i="4"/>
  <c r="F308" i="4"/>
  <c r="J586" i="4"/>
  <c r="I845" i="4"/>
  <c r="J593" i="4"/>
  <c r="G916" i="4"/>
  <c r="D99" i="4"/>
  <c r="H593" i="4"/>
  <c r="C622" i="4"/>
  <c r="F916" i="4"/>
  <c r="G407" i="4"/>
  <c r="H366" i="4"/>
  <c r="I366" i="4"/>
  <c r="L366" i="4"/>
  <c r="B128" i="4"/>
  <c r="G614" i="4"/>
  <c r="F514" i="4"/>
  <c r="J514" i="4"/>
  <c r="F512" i="4"/>
  <c r="B367" i="5"/>
  <c r="B368" i="5" s="1"/>
  <c r="C368" i="5" s="1"/>
  <c r="M473" i="4"/>
  <c r="F406" i="4"/>
  <c r="E746" i="4"/>
  <c r="F323" i="4"/>
  <c r="I128" i="4"/>
  <c r="F477" i="4"/>
  <c r="B308" i="4"/>
  <c r="C353" i="4"/>
  <c r="G128" i="4"/>
  <c r="K128" i="4"/>
  <c r="J128" i="4"/>
  <c r="D550" i="4"/>
  <c r="F416" i="4"/>
  <c r="I353" i="4"/>
  <c r="J99" i="4"/>
  <c r="E664" i="4"/>
  <c r="E691" i="4"/>
  <c r="G358" i="4"/>
  <c r="G416" i="4"/>
  <c r="F227" i="4"/>
  <c r="H664" i="4"/>
  <c r="L614" i="4"/>
  <c r="C128" i="4"/>
  <c r="F882" i="4"/>
  <c r="I423" i="4"/>
  <c r="C252" i="4"/>
  <c r="C366" i="4"/>
  <c r="G252" i="4"/>
  <c r="C549" i="4"/>
  <c r="F691" i="4"/>
  <c r="E308" i="4"/>
  <c r="I763" i="4"/>
  <c r="D586" i="4"/>
  <c r="E512" i="4"/>
  <c r="D763" i="4"/>
  <c r="G586" i="4"/>
  <c r="E505" i="4"/>
  <c r="H638" i="4"/>
  <c r="C667" i="4"/>
  <c r="B125" i="4"/>
  <c r="F568" i="4"/>
  <c r="J637" i="4"/>
  <c r="G505" i="4"/>
  <c r="C638" i="4"/>
  <c r="B881" i="4"/>
  <c r="G667" i="4"/>
  <c r="G127" i="4"/>
  <c r="H125" i="4"/>
  <c r="D568" i="4"/>
  <c r="D737" i="4"/>
  <c r="E637" i="4"/>
  <c r="J746" i="5"/>
  <c r="I745" i="5" s="1"/>
  <c r="J853" i="4"/>
  <c r="G475" i="4"/>
  <c r="L737" i="4"/>
  <c r="E231" i="4"/>
  <c r="B127" i="4"/>
  <c r="H127" i="4"/>
  <c r="H637" i="4"/>
  <c r="F853" i="4"/>
  <c r="H253" i="4"/>
  <c r="B667" i="4"/>
  <c r="D764" i="4"/>
  <c r="G637" i="4"/>
  <c r="I586" i="4"/>
  <c r="E297" i="4"/>
  <c r="F881" i="4"/>
  <c r="F763" i="4"/>
  <c r="B763" i="4"/>
  <c r="G664" i="4"/>
  <c r="E883" i="4"/>
  <c r="I505" i="4"/>
  <c r="B514" i="4"/>
  <c r="G638" i="4"/>
  <c r="H295" i="4"/>
  <c r="L175" i="4"/>
  <c r="C737" i="4"/>
  <c r="B253" i="4"/>
  <c r="I253" i="4"/>
  <c r="C512" i="4"/>
  <c r="L790" i="4"/>
  <c r="C253" i="4"/>
  <c r="J667" i="4"/>
  <c r="F667" i="4"/>
  <c r="K927" i="4"/>
  <c r="E127" i="4"/>
  <c r="G278" i="4"/>
  <c r="B764" i="4"/>
  <c r="G737" i="4"/>
  <c r="J568" i="4"/>
  <c r="E475" i="4"/>
  <c r="C415" i="4"/>
  <c r="H196" i="4"/>
  <c r="B883" i="4"/>
  <c r="H514" i="4"/>
  <c r="J638" i="4"/>
  <c r="F664" i="4"/>
  <c r="J253" i="4"/>
  <c r="B512" i="4"/>
  <c r="J881" i="4"/>
  <c r="H667" i="4"/>
  <c r="J278" i="4"/>
  <c r="E568" i="4"/>
  <c r="I764" i="4"/>
  <c r="I568" i="4"/>
  <c r="H568" i="4"/>
  <c r="G568" i="4"/>
  <c r="C686" i="4"/>
  <c r="D664" i="4"/>
  <c r="J505" i="4"/>
  <c r="E596" i="4"/>
  <c r="E483" i="4"/>
  <c r="B638" i="4"/>
  <c r="E253" i="4"/>
  <c r="D512" i="4"/>
  <c r="C514" i="4"/>
  <c r="C881" i="4"/>
  <c r="D667" i="4"/>
  <c r="F125" i="4"/>
  <c r="F278" i="4"/>
  <c r="C568" i="4"/>
  <c r="I737" i="4"/>
  <c r="J763" i="4"/>
  <c r="C637" i="4"/>
  <c r="C692" i="4"/>
  <c r="G420" i="4"/>
  <c r="I514" i="4"/>
  <c r="D638" i="4"/>
  <c r="E737" i="4"/>
  <c r="D253" i="4"/>
  <c r="I512" i="4"/>
  <c r="G512" i="4"/>
  <c r="E667" i="4"/>
  <c r="J127" i="4"/>
  <c r="C125" i="4"/>
  <c r="B278" i="4"/>
  <c r="F737" i="4"/>
  <c r="H278" i="4"/>
  <c r="D475" i="4"/>
  <c r="B475" i="4"/>
  <c r="D278" i="4"/>
  <c r="M922" i="4"/>
  <c r="J664" i="4"/>
  <c r="H505" i="4"/>
  <c r="C763" i="4"/>
  <c r="I664" i="4"/>
  <c r="C764" i="4"/>
  <c r="B505" i="4"/>
  <c r="I420" i="4"/>
  <c r="D514" i="4"/>
  <c r="F638" i="4"/>
  <c r="H512" i="4"/>
  <c r="L514" i="4"/>
  <c r="I127" i="4"/>
  <c r="D125" i="4"/>
  <c r="I881" i="4"/>
  <c r="E278" i="4"/>
  <c r="G764" i="4"/>
  <c r="I475" i="4"/>
  <c r="C475" i="4"/>
  <c r="E764" i="4"/>
  <c r="G514" i="4"/>
  <c r="I638" i="4"/>
  <c r="F253" i="4"/>
  <c r="K920" i="4"/>
  <c r="M920" i="4" s="1"/>
  <c r="D881" i="4"/>
  <c r="H881" i="4"/>
  <c r="I278" i="4"/>
  <c r="H764" i="4"/>
  <c r="J764" i="4"/>
  <c r="I637" i="4"/>
  <c r="H475" i="4"/>
  <c r="B637" i="4"/>
  <c r="D637" i="4"/>
  <c r="J475" i="4"/>
  <c r="C614" i="4"/>
  <c r="B727" i="4"/>
  <c r="C269" i="4"/>
  <c r="J614" i="4"/>
  <c r="F928" i="4"/>
  <c r="D458" i="4"/>
  <c r="J727" i="4"/>
  <c r="C727" i="4"/>
  <c r="L652" i="4"/>
  <c r="I727" i="4"/>
  <c r="J720" i="4"/>
  <c r="K596" i="4"/>
  <c r="I720" i="4"/>
  <c r="G728" i="4"/>
  <c r="E758" i="4"/>
  <c r="I546" i="4"/>
  <c r="L758" i="4"/>
  <c r="E720" i="4"/>
  <c r="F269" i="4"/>
  <c r="J728" i="4"/>
  <c r="F348" i="4"/>
  <c r="J296" i="5"/>
  <c r="G441" i="4"/>
  <c r="B740" i="4"/>
  <c r="F215" i="4"/>
  <c r="L778" i="4"/>
  <c r="J712" i="4"/>
  <c r="J682" i="4"/>
  <c r="H728" i="4"/>
  <c r="E578" i="4"/>
  <c r="K196" i="4"/>
  <c r="D758" i="4"/>
  <c r="J348" i="4"/>
  <c r="D565" i="4"/>
  <c r="C712" i="4"/>
  <c r="D313" i="4"/>
  <c r="D441" i="4"/>
  <c r="H853" i="4"/>
  <c r="I296" i="5"/>
  <c r="H712" i="4"/>
  <c r="B470" i="4"/>
  <c r="D215" i="4"/>
  <c r="G312" i="4"/>
  <c r="B441" i="4"/>
  <c r="G853" i="4"/>
  <c r="K271" i="4"/>
  <c r="H215" i="4"/>
  <c r="C565" i="4"/>
  <c r="F712" i="4"/>
  <c r="K565" i="4"/>
  <c r="C215" i="4"/>
  <c r="I245" i="4"/>
  <c r="J215" i="4"/>
  <c r="E728" i="4"/>
  <c r="N583" i="5"/>
  <c r="E853" i="4"/>
  <c r="K758" i="4"/>
  <c r="M758" i="4" s="1"/>
  <c r="E215" i="4"/>
  <c r="B215" i="4"/>
  <c r="C728" i="4"/>
  <c r="E784" i="4"/>
  <c r="F740" i="4"/>
  <c r="I764" i="5"/>
  <c r="I763" i="5" s="1"/>
  <c r="L215" i="4"/>
  <c r="I215" i="4"/>
  <c r="K926" i="4"/>
  <c r="F252" i="4"/>
  <c r="J118" i="4"/>
  <c r="F65" i="4"/>
  <c r="J227" i="4"/>
  <c r="C227" i="4"/>
  <c r="G206" i="5"/>
  <c r="B227" i="4"/>
  <c r="G178" i="5"/>
  <c r="G160" i="5"/>
  <c r="G89" i="5"/>
  <c r="E90" i="4"/>
  <c r="L332" i="4"/>
  <c r="K332" i="4"/>
  <c r="G314" i="5"/>
  <c r="D332" i="4"/>
  <c r="J332" i="4"/>
  <c r="J920" i="4"/>
  <c r="L926" i="4"/>
  <c r="E924" i="4"/>
  <c r="G924" i="4"/>
  <c r="J924" i="4"/>
  <c r="G115" i="5"/>
  <c r="D81" i="4"/>
  <c r="I90" i="4"/>
  <c r="J883" i="4"/>
  <c r="D340" i="4"/>
  <c r="D252" i="4"/>
  <c r="B691" i="4"/>
  <c r="H357" i="4"/>
  <c r="L883" i="4"/>
  <c r="E441" i="4"/>
  <c r="L549" i="4"/>
  <c r="H910" i="4"/>
  <c r="F366" i="4"/>
  <c r="G323" i="4"/>
  <c r="I348" i="4"/>
  <c r="L830" i="4"/>
  <c r="E740" i="4"/>
  <c r="E323" i="4"/>
  <c r="D757" i="4"/>
  <c r="K892" i="4"/>
  <c r="B549" i="4"/>
  <c r="D227" i="4"/>
  <c r="D423" i="4"/>
  <c r="D925" i="4"/>
  <c r="G622" i="4"/>
  <c r="G549" i="4"/>
  <c r="D549" i="4"/>
  <c r="B245" i="4"/>
  <c r="H883" i="4"/>
  <c r="I441" i="4"/>
  <c r="J910" i="4"/>
  <c r="B758" i="4"/>
  <c r="F758" i="4"/>
  <c r="J366" i="4"/>
  <c r="H323" i="4"/>
  <c r="D348" i="4"/>
  <c r="I252" i="4"/>
  <c r="J323" i="4"/>
  <c r="H348" i="4"/>
  <c r="C882" i="4"/>
  <c r="G565" i="4"/>
  <c r="I227" i="4"/>
  <c r="J691" i="4"/>
  <c r="D308" i="4"/>
  <c r="H622" i="4"/>
  <c r="G470" i="4"/>
  <c r="I99" i="4"/>
  <c r="H549" i="4"/>
  <c r="D740" i="4"/>
  <c r="B847" i="4"/>
  <c r="G852" i="4"/>
  <c r="F245" i="4"/>
  <c r="B917" i="4"/>
  <c r="I308" i="4"/>
  <c r="B323" i="4"/>
  <c r="G366" i="4"/>
  <c r="J252" i="4"/>
  <c r="F441" i="4"/>
  <c r="D882" i="4"/>
  <c r="C477" i="4"/>
  <c r="J565" i="4"/>
  <c r="G423" i="4"/>
  <c r="E477" i="4"/>
  <c r="I565" i="4"/>
  <c r="C691" i="4"/>
  <c r="E622" i="4"/>
  <c r="G99" i="4"/>
  <c r="J245" i="4"/>
  <c r="I882" i="4"/>
  <c r="B252" i="4"/>
  <c r="F99" i="4"/>
  <c r="F549" i="4"/>
  <c r="D622" i="4"/>
  <c r="J917" i="4"/>
  <c r="E792" i="4"/>
  <c r="J308" i="4"/>
  <c r="C323" i="4"/>
  <c r="E348" i="4"/>
  <c r="E252" i="4"/>
  <c r="J441" i="4"/>
  <c r="B882" i="4"/>
  <c r="E565" i="4"/>
  <c r="E423" i="4"/>
  <c r="J907" i="5"/>
  <c r="I477" i="4"/>
  <c r="F565" i="4"/>
  <c r="D691" i="4"/>
  <c r="J622" i="4"/>
  <c r="F622" i="4"/>
  <c r="J423" i="4"/>
  <c r="D245" i="4"/>
  <c r="J882" i="4"/>
  <c r="B622" i="4"/>
  <c r="F847" i="4"/>
  <c r="L792" i="4"/>
  <c r="G245" i="4"/>
  <c r="B524" i="4"/>
  <c r="E631" i="4"/>
  <c r="J792" i="4"/>
  <c r="G758" i="4"/>
  <c r="D323" i="4"/>
  <c r="C348" i="4"/>
  <c r="L252" i="4"/>
  <c r="B477" i="4"/>
  <c r="H441" i="4"/>
  <c r="G882" i="4"/>
  <c r="F423" i="4"/>
  <c r="D477" i="4"/>
  <c r="H565" i="4"/>
  <c r="I691" i="4"/>
  <c r="B99" i="4"/>
  <c r="I470" i="4"/>
  <c r="C423" i="4"/>
  <c r="J549" i="4"/>
  <c r="C740" i="4"/>
  <c r="K245" i="4"/>
  <c r="K252" i="4"/>
  <c r="G691" i="4"/>
  <c r="C245" i="4"/>
  <c r="B790" i="5"/>
  <c r="C790" i="5" s="1"/>
  <c r="F524" i="4"/>
  <c r="D366" i="4"/>
  <c r="G348" i="4"/>
  <c r="E227" i="4"/>
  <c r="J477" i="4"/>
  <c r="I740" i="4"/>
  <c r="G740" i="4"/>
  <c r="E882" i="4"/>
  <c r="E549" i="4"/>
  <c r="B423" i="4"/>
  <c r="E99" i="4"/>
  <c r="H99" i="4"/>
  <c r="C470" i="4"/>
  <c r="F470" i="4"/>
  <c r="G308" i="4"/>
  <c r="E470" i="4"/>
  <c r="J470" i="4"/>
  <c r="D910" i="4"/>
  <c r="F134" i="4"/>
  <c r="F727" i="4"/>
  <c r="E614" i="4"/>
  <c r="C448" i="4"/>
  <c r="G260" i="4"/>
  <c r="D712" i="4"/>
  <c r="J845" i="4"/>
  <c r="L848" i="4"/>
  <c r="G727" i="4"/>
  <c r="E196" i="4"/>
  <c r="F425" i="4"/>
  <c r="B916" i="4"/>
  <c r="I55" i="4"/>
  <c r="B610" i="5"/>
  <c r="M611" i="5"/>
  <c r="N611" i="5" s="1"/>
  <c r="L261" i="4"/>
  <c r="F261" i="4"/>
  <c r="H261" i="4"/>
  <c r="C261" i="4"/>
  <c r="I261" i="4"/>
  <c r="K261" i="4"/>
  <c r="H385" i="4"/>
  <c r="F385" i="4"/>
  <c r="D385" i="4"/>
  <c r="B636" i="4"/>
  <c r="J636" i="4"/>
  <c r="F636" i="4"/>
  <c r="I636" i="4"/>
  <c r="C636" i="4"/>
  <c r="B443" i="4"/>
  <c r="F443" i="4"/>
  <c r="C443" i="4"/>
  <c r="D421" i="4"/>
  <c r="J421" i="4"/>
  <c r="E421" i="4"/>
  <c r="D353" i="4"/>
  <c r="E353" i="4"/>
  <c r="G353" i="4"/>
  <c r="B353" i="4"/>
  <c r="H276" i="4"/>
  <c r="C276" i="4"/>
  <c r="G276" i="4"/>
  <c r="F879" i="4"/>
  <c r="C879" i="4"/>
  <c r="E879" i="4"/>
  <c r="B817" i="5"/>
  <c r="B818" i="5" s="1"/>
  <c r="C818" i="5" s="1"/>
  <c r="M818" i="5"/>
  <c r="N818" i="5" s="1"/>
  <c r="E101" i="4"/>
  <c r="F101" i="4"/>
  <c r="G101" i="4"/>
  <c r="J458" i="5"/>
  <c r="L472" i="4"/>
  <c r="I458" i="5"/>
  <c r="D250" i="4"/>
  <c r="C250" i="4"/>
  <c r="I250" i="4"/>
  <c r="I925" i="4"/>
  <c r="F925" i="4"/>
  <c r="G925" i="4"/>
  <c r="E925" i="4"/>
  <c r="L925" i="4"/>
  <c r="K925" i="4"/>
  <c r="B368" i="4"/>
  <c r="F478" i="4"/>
  <c r="C478" i="4"/>
  <c r="D578" i="4"/>
  <c r="G550" i="4"/>
  <c r="B371" i="4"/>
  <c r="I371" i="4"/>
  <c r="F353" i="4"/>
  <c r="E443" i="4"/>
  <c r="H636" i="4"/>
  <c r="E261" i="4"/>
  <c r="B415" i="4"/>
  <c r="K928" i="4"/>
  <c r="J928" i="4"/>
  <c r="D879" i="4"/>
  <c r="F479" i="4"/>
  <c r="B925" i="4"/>
  <c r="D279" i="4"/>
  <c r="J385" i="4"/>
  <c r="K578" i="4"/>
  <c r="I276" i="4"/>
  <c r="K562" i="4"/>
  <c r="L562" i="4"/>
  <c r="C902" i="4"/>
  <c r="B902" i="4"/>
  <c r="D569" i="4"/>
  <c r="L649" i="4"/>
  <c r="B281" i="4"/>
  <c r="E281" i="4"/>
  <c r="L868" i="4"/>
  <c r="M868" i="4" s="1"/>
  <c r="J854" i="5"/>
  <c r="J242" i="5"/>
  <c r="L256" i="4"/>
  <c r="D827" i="4"/>
  <c r="G827" i="4"/>
  <c r="J575" i="4"/>
  <c r="E575" i="4"/>
  <c r="C529" i="4"/>
  <c r="F529" i="4"/>
  <c r="C818" i="4"/>
  <c r="E818" i="4"/>
  <c r="J818" i="4"/>
  <c r="D821" i="4"/>
  <c r="C821" i="4"/>
  <c r="G821" i="4"/>
  <c r="B231" i="4"/>
  <c r="D231" i="4"/>
  <c r="J231" i="4"/>
  <c r="H469" i="4"/>
  <c r="F469" i="4"/>
  <c r="I469" i="4"/>
  <c r="C495" i="4"/>
  <c r="H495" i="4"/>
  <c r="B641" i="4"/>
  <c r="I641" i="4"/>
  <c r="B566" i="4"/>
  <c r="F566" i="4"/>
  <c r="H566" i="4"/>
  <c r="G566" i="4"/>
  <c r="I321" i="4"/>
  <c r="B321" i="4"/>
  <c r="G321" i="4"/>
  <c r="J321" i="4"/>
  <c r="C550" i="4"/>
  <c r="E550" i="4"/>
  <c r="E96" i="4"/>
  <c r="G96" i="4"/>
  <c r="I96" i="4"/>
  <c r="E926" i="4"/>
  <c r="H926" i="4"/>
  <c r="J926" i="4"/>
  <c r="F550" i="4"/>
  <c r="D321" i="4"/>
  <c r="E636" i="4"/>
  <c r="J261" i="4"/>
  <c r="B469" i="4"/>
  <c r="G641" i="4"/>
  <c r="L522" i="4"/>
  <c r="E821" i="4"/>
  <c r="C911" i="4"/>
  <c r="F911" i="4"/>
  <c r="E243" i="4"/>
  <c r="F243" i="4"/>
  <c r="G818" i="4"/>
  <c r="E385" i="4"/>
  <c r="I879" i="4"/>
  <c r="C925" i="4"/>
  <c r="J873" i="4"/>
  <c r="I873" i="4"/>
  <c r="H873" i="4"/>
  <c r="H683" i="4"/>
  <c r="J683" i="4"/>
  <c r="D683" i="4"/>
  <c r="G654" i="4"/>
  <c r="C654" i="4"/>
  <c r="E654" i="4"/>
  <c r="H925" i="4"/>
  <c r="B96" i="4"/>
  <c r="J96" i="4"/>
  <c r="H746" i="4"/>
  <c r="B746" i="4"/>
  <c r="K746" i="4"/>
  <c r="B519" i="4"/>
  <c r="L519" i="4"/>
  <c r="B332" i="4"/>
  <c r="E332" i="4"/>
  <c r="I332" i="4"/>
  <c r="G332" i="4"/>
  <c r="F332" i="4"/>
  <c r="C332" i="4"/>
  <c r="D861" i="4"/>
  <c r="B861" i="4"/>
  <c r="F861" i="4"/>
  <c r="D596" i="4"/>
  <c r="I596" i="4"/>
  <c r="G596" i="4"/>
  <c r="F596" i="4"/>
  <c r="B596" i="4"/>
  <c r="J576" i="4"/>
  <c r="C576" i="4"/>
  <c r="I601" i="4"/>
  <c r="F601" i="4"/>
  <c r="L490" i="4"/>
  <c r="I476" i="5"/>
  <c r="J475" i="5" s="1"/>
  <c r="C735" i="4"/>
  <c r="E735" i="4"/>
  <c r="B735" i="4"/>
  <c r="E738" i="4"/>
  <c r="D738" i="4"/>
  <c r="I738" i="4"/>
  <c r="C738" i="4"/>
  <c r="G738" i="4"/>
  <c r="I279" i="4"/>
  <c r="B279" i="4"/>
  <c r="C279" i="4"/>
  <c r="J884" i="4"/>
  <c r="C884" i="4"/>
  <c r="C620" i="4"/>
  <c r="B620" i="4"/>
  <c r="J620" i="4"/>
  <c r="E620" i="4"/>
  <c r="G479" i="4"/>
  <c r="K479" i="4"/>
  <c r="J479" i="4"/>
  <c r="B393" i="4"/>
  <c r="J393" i="4"/>
  <c r="C393" i="4"/>
  <c r="I393" i="4"/>
  <c r="E393" i="4"/>
  <c r="D928" i="4"/>
  <c r="L928" i="4"/>
  <c r="H928" i="4"/>
  <c r="G928" i="4"/>
  <c r="C928" i="4"/>
  <c r="E928" i="4"/>
  <c r="E478" i="4"/>
  <c r="I550" i="4"/>
  <c r="G371" i="4"/>
  <c r="D371" i="4"/>
  <c r="J298" i="4"/>
  <c r="D443" i="4"/>
  <c r="C827" i="4"/>
  <c r="G478" i="4"/>
  <c r="B478" i="4"/>
  <c r="B550" i="4"/>
  <c r="C371" i="4"/>
  <c r="B738" i="4"/>
  <c r="N817" i="5"/>
  <c r="F738" i="4"/>
  <c r="N610" i="5"/>
  <c r="K443" i="4"/>
  <c r="E321" i="4"/>
  <c r="D636" i="4"/>
  <c r="B261" i="4"/>
  <c r="K490" i="4"/>
  <c r="L353" i="4"/>
  <c r="J641" i="4"/>
  <c r="G243" i="4"/>
  <c r="G231" i="4"/>
  <c r="J821" i="4"/>
  <c r="D884" i="4"/>
  <c r="D818" i="4"/>
  <c r="F818" i="4"/>
  <c r="C926" i="4"/>
  <c r="I231" i="4"/>
  <c r="H250" i="4"/>
  <c r="F281" i="4"/>
  <c r="L385" i="4"/>
  <c r="C226" i="4"/>
  <c r="L884" i="4"/>
  <c r="K738" i="4"/>
  <c r="B204" i="4"/>
  <c r="L393" i="4"/>
  <c r="L298" i="4"/>
  <c r="C924" i="4"/>
  <c r="I924" i="4"/>
  <c r="E182" i="4"/>
  <c r="C828" i="4"/>
  <c r="K321" i="4"/>
  <c r="H53" i="4"/>
  <c r="L483" i="4"/>
  <c r="B924" i="4"/>
  <c r="H924" i="4"/>
  <c r="F924" i="4"/>
  <c r="I601" i="5"/>
  <c r="J528" i="4"/>
  <c r="G528" i="4"/>
  <c r="E533" i="4"/>
  <c r="C533" i="4"/>
  <c r="G433" i="4"/>
  <c r="H433" i="4"/>
  <c r="C433" i="4"/>
  <c r="E602" i="4"/>
  <c r="G602" i="4"/>
  <c r="H602" i="4"/>
  <c r="B790" i="4"/>
  <c r="H790" i="4"/>
  <c r="H673" i="4"/>
  <c r="G673" i="4"/>
  <c r="B452" i="4"/>
  <c r="C452" i="4"/>
  <c r="J155" i="4"/>
  <c r="C155" i="4"/>
  <c r="B155" i="4"/>
  <c r="I155" i="4"/>
  <c r="F154" i="4"/>
  <c r="B154" i="4"/>
  <c r="G154" i="4"/>
  <c r="H154" i="4"/>
  <c r="C154" i="4"/>
  <c r="I151" i="4"/>
  <c r="C151" i="4"/>
  <c r="F151" i="4"/>
  <c r="J151" i="4"/>
  <c r="B151" i="4"/>
  <c r="H847" i="4"/>
  <c r="I847" i="4"/>
  <c r="G262" i="4"/>
  <c r="J262" i="4"/>
  <c r="C262" i="4"/>
  <c r="E262" i="4"/>
  <c r="H711" i="4"/>
  <c r="G711" i="4"/>
  <c r="E226" i="4"/>
  <c r="B226" i="4"/>
  <c r="F226" i="4"/>
  <c r="C223" i="4"/>
  <c r="H223" i="4"/>
  <c r="E188" i="4"/>
  <c r="I188" i="4"/>
  <c r="J188" i="4"/>
  <c r="B188" i="4"/>
  <c r="H187" i="4"/>
  <c r="E187" i="4"/>
  <c r="F187" i="4"/>
  <c r="H792" i="4"/>
  <c r="B792" i="4"/>
  <c r="C792" i="4"/>
  <c r="J114" i="4"/>
  <c r="F114" i="4"/>
  <c r="C619" i="4"/>
  <c r="F619" i="4"/>
  <c r="D551" i="4"/>
  <c r="B551" i="4"/>
  <c r="F629" i="4"/>
  <c r="G847" i="4"/>
  <c r="C790" i="4"/>
  <c r="I711" i="4"/>
  <c r="B262" i="4"/>
  <c r="K790" i="4"/>
  <c r="M790" i="4" s="1"/>
  <c r="F155" i="4"/>
  <c r="I452" i="4"/>
  <c r="B187" i="4"/>
  <c r="E155" i="4"/>
  <c r="J154" i="4"/>
  <c r="J187" i="4"/>
  <c r="C406" i="4"/>
  <c r="E406" i="4"/>
  <c r="G406" i="4"/>
  <c r="C403" i="4"/>
  <c r="B403" i="4"/>
  <c r="E407" i="4"/>
  <c r="J407" i="4"/>
  <c r="D223" i="4"/>
  <c r="E191" i="4"/>
  <c r="G191" i="4"/>
  <c r="E794" i="4"/>
  <c r="G794" i="4"/>
  <c r="J919" i="4"/>
  <c r="E919" i="4"/>
  <c r="H919" i="4"/>
  <c r="B919" i="4"/>
  <c r="I524" i="4"/>
  <c r="C524" i="4"/>
  <c r="D524" i="4"/>
  <c r="H448" i="4"/>
  <c r="D448" i="4"/>
  <c r="F448" i="4"/>
  <c r="J448" i="4"/>
  <c r="K448" i="4"/>
  <c r="E208" i="4"/>
  <c r="F208" i="4"/>
  <c r="J205" i="4"/>
  <c r="D205" i="4"/>
  <c r="E205" i="4"/>
  <c r="E152" i="4"/>
  <c r="D152" i="4"/>
  <c r="H892" i="4"/>
  <c r="I892" i="4"/>
  <c r="F892" i="4"/>
  <c r="D776" i="4"/>
  <c r="E776" i="4"/>
  <c r="D447" i="4"/>
  <c r="I447" i="4"/>
  <c r="F306" i="4"/>
  <c r="E306" i="4"/>
  <c r="J493" i="4"/>
  <c r="G493" i="4"/>
  <c r="L493" i="4"/>
  <c r="I241" i="4"/>
  <c r="D241" i="4"/>
  <c r="G929" i="4"/>
  <c r="J929" i="4"/>
  <c r="I929" i="4"/>
  <c r="L667" i="4"/>
  <c r="G226" i="4"/>
  <c r="D673" i="4"/>
  <c r="B631" i="4"/>
  <c r="G792" i="4"/>
  <c r="L188" i="4"/>
  <c r="E151" i="4"/>
  <c r="B223" i="4"/>
  <c r="K387" i="4"/>
  <c r="H523" i="4"/>
  <c r="K393" i="4"/>
  <c r="C677" i="4"/>
  <c r="I863" i="4"/>
  <c r="C802" i="4"/>
  <c r="E524" i="4"/>
  <c r="H406" i="4"/>
  <c r="B407" i="4"/>
  <c r="H226" i="4"/>
  <c r="I226" i="4"/>
  <c r="J673" i="4"/>
  <c r="B208" i="4"/>
  <c r="I631" i="4"/>
  <c r="F720" i="4"/>
  <c r="G241" i="4"/>
  <c r="G775" i="4"/>
  <c r="D792" i="4"/>
  <c r="J847" i="4"/>
  <c r="C629" i="4"/>
  <c r="C152" i="4"/>
  <c r="H811" i="4"/>
  <c r="F811" i="4"/>
  <c r="F790" i="4"/>
  <c r="G151" i="4"/>
  <c r="C711" i="4"/>
  <c r="D262" i="4"/>
  <c r="H262" i="4"/>
  <c r="K667" i="4"/>
  <c r="D155" i="4"/>
  <c r="D632" i="4"/>
  <c r="G280" i="4"/>
  <c r="J208" i="4"/>
  <c r="G187" i="4"/>
  <c r="I152" i="4"/>
  <c r="F152" i="4"/>
  <c r="D452" i="4"/>
  <c r="D187" i="4"/>
  <c r="I919" i="4"/>
  <c r="G632" i="4"/>
  <c r="F919" i="4"/>
  <c r="D919" i="4"/>
  <c r="D416" i="4"/>
  <c r="B416" i="4"/>
  <c r="D154" i="4"/>
  <c r="B205" i="4"/>
  <c r="I790" i="4"/>
  <c r="E892" i="4"/>
  <c r="E722" i="4"/>
  <c r="B722" i="4"/>
  <c r="C188" i="4"/>
  <c r="F929" i="4"/>
  <c r="J433" i="4"/>
  <c r="B775" i="4"/>
  <c r="C847" i="4"/>
  <c r="G790" i="4"/>
  <c r="B250" i="5"/>
  <c r="B251" i="5" s="1"/>
  <c r="C251" i="5" s="1"/>
  <c r="E847" i="4"/>
  <c r="F826" i="4"/>
  <c r="J711" i="4"/>
  <c r="E286" i="4"/>
  <c r="E677" i="4"/>
  <c r="J677" i="4"/>
  <c r="E863" i="4"/>
  <c r="J524" i="4"/>
  <c r="B406" i="4"/>
  <c r="C407" i="4"/>
  <c r="J226" i="4"/>
  <c r="F673" i="4"/>
  <c r="L208" i="4"/>
  <c r="I492" i="4"/>
  <c r="G720" i="4"/>
  <c r="C720" i="4"/>
  <c r="G222" i="4"/>
  <c r="K792" i="4"/>
  <c r="F792" i="4"/>
  <c r="J152" i="4"/>
  <c r="B152" i="4"/>
  <c r="J790" i="4"/>
  <c r="H151" i="4"/>
  <c r="D711" i="4"/>
  <c r="I262" i="4"/>
  <c r="K351" i="4"/>
  <c r="C208" i="4"/>
  <c r="H834" i="4"/>
  <c r="H152" i="4"/>
  <c r="J452" i="4"/>
  <c r="D929" i="4"/>
  <c r="C162" i="4"/>
  <c r="I162" i="4"/>
  <c r="B448" i="4"/>
  <c r="G919" i="4"/>
  <c r="C919" i="4"/>
  <c r="D151" i="4"/>
  <c r="E154" i="4"/>
  <c r="F910" i="4"/>
  <c r="I910" i="4"/>
  <c r="D614" i="4"/>
  <c r="F614" i="4"/>
  <c r="F214" i="4"/>
  <c r="E214" i="4"/>
  <c r="H493" i="4"/>
  <c r="C205" i="4"/>
  <c r="I844" i="4"/>
  <c r="D790" i="4"/>
  <c r="J892" i="4"/>
  <c r="C673" i="4"/>
  <c r="C523" i="4"/>
  <c r="G223" i="4"/>
  <c r="G188" i="4"/>
  <c r="C929" i="4"/>
  <c r="E929" i="4"/>
  <c r="E586" i="4"/>
  <c r="F586" i="4"/>
  <c r="K603" i="4"/>
  <c r="B929" i="4"/>
  <c r="K711" i="4"/>
  <c r="G920" i="4"/>
  <c r="B920" i="4"/>
  <c r="L388" i="4"/>
  <c r="L847" i="4"/>
  <c r="K919" i="4"/>
  <c r="K76" i="4"/>
  <c r="J62" i="5"/>
  <c r="H793" i="4"/>
  <c r="C793" i="4"/>
  <c r="F746" i="4"/>
  <c r="D746" i="4"/>
  <c r="J746" i="4"/>
  <c r="C110" i="4"/>
  <c r="D110" i="4"/>
  <c r="E110" i="4"/>
  <c r="B503" i="4"/>
  <c r="J503" i="4"/>
  <c r="E503" i="4"/>
  <c r="I503" i="4"/>
  <c r="K505" i="4"/>
  <c r="C505" i="4"/>
  <c r="F505" i="4"/>
  <c r="L505" i="4"/>
  <c r="H190" i="4"/>
  <c r="F190" i="4"/>
  <c r="B190" i="4"/>
  <c r="D190" i="4"/>
  <c r="G190" i="4"/>
  <c r="C82" i="4"/>
  <c r="B82" i="4"/>
  <c r="J82" i="4"/>
  <c r="H82" i="4"/>
  <c r="I488" i="4"/>
  <c r="B488" i="4"/>
  <c r="F488" i="4"/>
  <c r="E488" i="4"/>
  <c r="C488" i="4"/>
  <c r="J172" i="4"/>
  <c r="I172" i="4"/>
  <c r="G172" i="4"/>
  <c r="C172" i="4"/>
  <c r="E172" i="4"/>
  <c r="K172" i="4"/>
  <c r="F172" i="4"/>
  <c r="D172" i="4"/>
  <c r="H172" i="4"/>
  <c r="B890" i="4"/>
  <c r="G890" i="4"/>
  <c r="H890" i="4"/>
  <c r="E890" i="4"/>
  <c r="I861" i="4"/>
  <c r="J861" i="4"/>
  <c r="K484" i="4"/>
  <c r="L484" i="4"/>
  <c r="H484" i="4"/>
  <c r="I484" i="4"/>
  <c r="F484" i="4"/>
  <c r="G484" i="4"/>
  <c r="D484" i="4"/>
  <c r="F173" i="4"/>
  <c r="C173" i="4"/>
  <c r="D173" i="4"/>
  <c r="B173" i="4"/>
  <c r="F123" i="4"/>
  <c r="J123" i="4"/>
  <c r="C123" i="4"/>
  <c r="G123" i="4"/>
  <c r="H123" i="4"/>
  <c r="D358" i="4"/>
  <c r="C358" i="4"/>
  <c r="H358" i="4"/>
  <c r="J358" i="4"/>
  <c r="B358" i="4"/>
  <c r="E358" i="4"/>
  <c r="N907" i="5"/>
  <c r="B907" i="5"/>
  <c r="C907" i="5" s="1"/>
  <c r="L746" i="4"/>
  <c r="L110" i="4"/>
  <c r="F503" i="4"/>
  <c r="D261" i="4"/>
  <c r="C484" i="4"/>
  <c r="F82" i="4"/>
  <c r="K503" i="4"/>
  <c r="I173" i="4"/>
  <c r="D720" i="4"/>
  <c r="H720" i="4"/>
  <c r="E560" i="4"/>
  <c r="D560" i="4"/>
  <c r="J638" i="5"/>
  <c r="J637" i="5" s="1"/>
  <c r="K652" i="4"/>
  <c r="H52" i="4"/>
  <c r="I52" i="4"/>
  <c r="C367" i="4"/>
  <c r="G503" i="4"/>
  <c r="G746" i="4"/>
  <c r="I190" i="4"/>
  <c r="J484" i="4"/>
  <c r="J190" i="4"/>
  <c r="I244" i="4"/>
  <c r="B244" i="4"/>
  <c r="N169" i="5"/>
  <c r="M908" i="5"/>
  <c r="N908" i="5" s="1"/>
  <c r="E82" i="4"/>
  <c r="C297" i="4"/>
  <c r="F297" i="4"/>
  <c r="H297" i="4"/>
  <c r="D297" i="4"/>
  <c r="B297" i="4"/>
  <c r="I81" i="4"/>
  <c r="B81" i="4"/>
  <c r="C81" i="4"/>
  <c r="B172" i="4"/>
  <c r="I358" i="4"/>
  <c r="D503" i="4"/>
  <c r="C503" i="4"/>
  <c r="I746" i="4"/>
  <c r="K861" i="4"/>
  <c r="L172" i="4"/>
  <c r="J488" i="4"/>
  <c r="C190" i="4"/>
  <c r="B484" i="4"/>
  <c r="K890" i="4"/>
  <c r="L919" i="4"/>
  <c r="L173" i="4"/>
  <c r="I82" i="4"/>
  <c r="I890" i="4"/>
  <c r="D488" i="4"/>
  <c r="I110" i="4"/>
  <c r="I123" i="4"/>
  <c r="C825" i="4"/>
  <c r="F825" i="4"/>
  <c r="E917" i="4"/>
  <c r="C917" i="4"/>
  <c r="J469" i="4"/>
  <c r="G469" i="4"/>
  <c r="E566" i="4"/>
  <c r="J566" i="4"/>
  <c r="J738" i="4"/>
  <c r="C641" i="4"/>
  <c r="E641" i="4"/>
  <c r="C479" i="4"/>
  <c r="D479" i="4"/>
  <c r="I884" i="4"/>
  <c r="D96" i="4"/>
  <c r="J550" i="4"/>
  <c r="G884" i="4"/>
  <c r="B926" i="4"/>
  <c r="E279" i="4"/>
  <c r="G385" i="4"/>
  <c r="I385" i="4"/>
  <c r="B495" i="4"/>
  <c r="G495" i="4"/>
  <c r="K472" i="4"/>
  <c r="G879" i="4"/>
  <c r="F641" i="4"/>
  <c r="D735" i="4"/>
  <c r="I443" i="4"/>
  <c r="B276" i="4"/>
  <c r="F276" i="4"/>
  <c r="B425" i="4"/>
  <c r="E425" i="4"/>
  <c r="G569" i="4"/>
  <c r="D926" i="4"/>
  <c r="H96" i="4"/>
  <c r="E276" i="4"/>
  <c r="F620" i="4"/>
  <c r="I620" i="4"/>
  <c r="C421" i="4"/>
  <c r="G620" i="4"/>
  <c r="I281" i="4"/>
  <c r="J250" i="4"/>
  <c r="L146" i="4"/>
  <c r="G393" i="4"/>
  <c r="D469" i="4"/>
  <c r="C469" i="4"/>
  <c r="I566" i="4"/>
  <c r="C566" i="4"/>
  <c r="H738" i="4"/>
  <c r="B884" i="4"/>
  <c r="D641" i="4"/>
  <c r="B928" i="4"/>
  <c r="D566" i="4"/>
  <c r="J879" i="4"/>
  <c r="B479" i="4"/>
  <c r="L389" i="4"/>
  <c r="K407" i="4"/>
  <c r="K200" i="4"/>
  <c r="L479" i="4"/>
  <c r="C96" i="4"/>
  <c r="I926" i="4"/>
  <c r="G926" i="4"/>
  <c r="H279" i="4"/>
  <c r="C385" i="4"/>
  <c r="J495" i="4"/>
  <c r="E495" i="4"/>
  <c r="B879" i="4"/>
  <c r="G735" i="4"/>
  <c r="J443" i="4"/>
  <c r="D276" i="4"/>
  <c r="J276" i="4"/>
  <c r="L85" i="4"/>
  <c r="M85" i="4" s="1"/>
  <c r="D425" i="4"/>
  <c r="I425" i="4"/>
  <c r="F926" i="4"/>
  <c r="H879" i="4"/>
  <c r="F711" i="4"/>
  <c r="J735" i="4"/>
  <c r="G250" i="4"/>
  <c r="I421" i="4"/>
  <c r="D620" i="4"/>
  <c r="I673" i="4"/>
  <c r="E569" i="4"/>
  <c r="I101" i="4"/>
  <c r="J223" i="4"/>
  <c r="J425" i="4"/>
  <c r="B250" i="4"/>
  <c r="H735" i="4"/>
  <c r="L915" i="4"/>
  <c r="D495" i="4"/>
  <c r="L819" i="4"/>
  <c r="C425" i="4"/>
  <c r="J569" i="4"/>
  <c r="E250" i="4"/>
  <c r="F96" i="4"/>
  <c r="F250" i="4"/>
  <c r="E479" i="4"/>
  <c r="H421" i="4"/>
  <c r="G421" i="4"/>
  <c r="D281" i="4"/>
  <c r="B421" i="4"/>
  <c r="H620" i="4"/>
  <c r="J101" i="4"/>
  <c r="C101" i="4"/>
  <c r="D101" i="4"/>
  <c r="L406" i="4"/>
  <c r="K406" i="4"/>
  <c r="K665" i="4"/>
  <c r="L665" i="4"/>
  <c r="E789" i="4"/>
  <c r="I789" i="4"/>
  <c r="C789" i="4"/>
  <c r="G789" i="4"/>
  <c r="J789" i="4"/>
  <c r="H789" i="4"/>
  <c r="G745" i="4"/>
  <c r="F745" i="4"/>
  <c r="B745" i="4"/>
  <c r="H745" i="4"/>
  <c r="H676" i="4"/>
  <c r="I676" i="4"/>
  <c r="F676" i="4"/>
  <c r="C676" i="4"/>
  <c r="E676" i="4"/>
  <c r="B676" i="4"/>
  <c r="J676" i="4"/>
  <c r="D676" i="4"/>
  <c r="B114" i="4"/>
  <c r="I114" i="4"/>
  <c r="E114" i="4"/>
  <c r="G114" i="4"/>
  <c r="D114" i="4"/>
  <c r="C114" i="4"/>
  <c r="G322" i="4"/>
  <c r="E322" i="4"/>
  <c r="F322" i="4"/>
  <c r="B322" i="4"/>
  <c r="C322" i="4"/>
  <c r="H322" i="4"/>
  <c r="I322" i="4"/>
  <c r="D144" i="4"/>
  <c r="C144" i="4"/>
  <c r="B144" i="4"/>
  <c r="J144" i="4"/>
  <c r="F144" i="4"/>
  <c r="G144" i="4"/>
  <c r="E144" i="4"/>
  <c r="I144" i="4"/>
  <c r="G422" i="4"/>
  <c r="D422" i="4"/>
  <c r="J422" i="4"/>
  <c r="E56" i="4"/>
  <c r="B56" i="4"/>
  <c r="D56" i="4"/>
  <c r="F56" i="4"/>
  <c r="C56" i="4"/>
  <c r="E703" i="4"/>
  <c r="G703" i="4"/>
  <c r="B703" i="4"/>
  <c r="F703" i="4"/>
  <c r="C703" i="4"/>
  <c r="J703" i="4"/>
  <c r="I703" i="4"/>
  <c r="E619" i="4"/>
  <c r="H619" i="4"/>
  <c r="G619" i="4"/>
  <c r="J618" i="4"/>
  <c r="I618" i="4"/>
  <c r="F618" i="4"/>
  <c r="H618" i="4"/>
  <c r="E618" i="4"/>
  <c r="C618" i="4"/>
  <c r="E142" i="4"/>
  <c r="H142" i="4"/>
  <c r="J142" i="4"/>
  <c r="G142" i="4"/>
  <c r="B142" i="4"/>
  <c r="D142" i="4"/>
  <c r="I142" i="4"/>
  <c r="C142" i="4"/>
  <c r="H145" i="4"/>
  <c r="I145" i="4"/>
  <c r="E145" i="4"/>
  <c r="B145" i="4"/>
  <c r="C145" i="4"/>
  <c r="G145" i="4"/>
  <c r="D145" i="4"/>
  <c r="F145" i="4"/>
  <c r="D303" i="4"/>
  <c r="B303" i="4"/>
  <c r="I303" i="4"/>
  <c r="F303" i="4"/>
  <c r="J303" i="4"/>
  <c r="C303" i="4"/>
  <c r="H303" i="4"/>
  <c r="G303" i="4"/>
  <c r="G100" i="4"/>
  <c r="D100" i="4"/>
  <c r="I100" i="4"/>
  <c r="C100" i="4"/>
  <c r="H100" i="4"/>
  <c r="J100" i="4"/>
  <c r="B100" i="4"/>
  <c r="E100" i="4"/>
  <c r="F100" i="4"/>
  <c r="H98" i="4"/>
  <c r="J98" i="4"/>
  <c r="C98" i="4"/>
  <c r="G98" i="4"/>
  <c r="F98" i="4"/>
  <c r="B98" i="4"/>
  <c r="D98" i="4"/>
  <c r="L924" i="4"/>
  <c r="K929" i="4"/>
  <c r="L929" i="4"/>
  <c r="B466" i="4"/>
  <c r="E466" i="4"/>
  <c r="C466" i="4"/>
  <c r="F466" i="4"/>
  <c r="K466" i="4"/>
  <c r="D466" i="4"/>
  <c r="L466" i="4"/>
  <c r="B646" i="5"/>
  <c r="B647" i="5" s="1"/>
  <c r="C647" i="5" s="1"/>
  <c r="C773" i="4"/>
  <c r="J773" i="4"/>
  <c r="E551" i="4"/>
  <c r="I619" i="4"/>
  <c r="J619" i="4"/>
  <c r="G56" i="4"/>
  <c r="E98" i="4"/>
  <c r="H703" i="4"/>
  <c r="F142" i="4"/>
  <c r="G466" i="4"/>
  <c r="F146" i="4"/>
  <c r="G254" i="4"/>
  <c r="C898" i="4"/>
  <c r="I254" i="4"/>
  <c r="B277" i="5"/>
  <c r="B278" i="5" s="1"/>
  <c r="C278" i="5" s="1"/>
  <c r="L564" i="4"/>
  <c r="I56" i="4"/>
  <c r="E303" i="4"/>
  <c r="H114" i="4"/>
  <c r="C542" i="4"/>
  <c r="F542" i="4"/>
  <c r="F611" i="4"/>
  <c r="C611" i="4"/>
  <c r="B618" i="4"/>
  <c r="C745" i="4"/>
  <c r="K924" i="4"/>
  <c r="F492" i="4"/>
  <c r="H492" i="4"/>
  <c r="E492" i="4"/>
  <c r="B492" i="4"/>
  <c r="G492" i="4"/>
  <c r="E639" i="4"/>
  <c r="F639" i="4"/>
  <c r="G639" i="4"/>
  <c r="I639" i="4"/>
  <c r="J639" i="4"/>
  <c r="H639" i="4"/>
  <c r="C639" i="4"/>
  <c r="D639" i="4"/>
  <c r="C351" i="4"/>
  <c r="F351" i="4"/>
  <c r="J351" i="4"/>
  <c r="G351" i="4"/>
  <c r="B351" i="4"/>
  <c r="E351" i="4"/>
  <c r="L351" i="4"/>
  <c r="I351" i="4"/>
  <c r="B280" i="4"/>
  <c r="E280" i="4"/>
  <c r="H280" i="4"/>
  <c r="I280" i="4"/>
  <c r="F280" i="4"/>
  <c r="D280" i="4"/>
  <c r="F254" i="4"/>
  <c r="B254" i="4"/>
  <c r="D254" i="4"/>
  <c r="J254" i="4"/>
  <c r="C474" i="4"/>
  <c r="B474" i="4"/>
  <c r="J474" i="4"/>
  <c r="F474" i="4"/>
  <c r="K474" i="4"/>
  <c r="L474" i="4"/>
  <c r="H474" i="4"/>
  <c r="D474" i="4"/>
  <c r="I146" i="4"/>
  <c r="C146" i="4"/>
  <c r="G146" i="4"/>
  <c r="D146" i="4"/>
  <c r="E146" i="4"/>
  <c r="E564" i="4"/>
  <c r="F564" i="4"/>
  <c r="C564" i="4"/>
  <c r="I564" i="4"/>
  <c r="B564" i="4"/>
  <c r="G834" i="4"/>
  <c r="I834" i="4"/>
  <c r="D834" i="4"/>
  <c r="B834" i="4"/>
  <c r="F834" i="4"/>
  <c r="C834" i="4"/>
  <c r="I551" i="4"/>
  <c r="J551" i="4"/>
  <c r="C551" i="4"/>
  <c r="F551" i="4"/>
  <c r="M647" i="5"/>
  <c r="N647" i="5" s="1"/>
  <c r="B900" i="4"/>
  <c r="J900" i="4"/>
  <c r="J375" i="4"/>
  <c r="F375" i="4"/>
  <c r="D492" i="4"/>
  <c r="C280" i="4"/>
  <c r="E834" i="4"/>
  <c r="L620" i="4"/>
  <c r="J322" i="4"/>
  <c r="H351" i="4"/>
  <c r="E204" i="4"/>
  <c r="D204" i="4"/>
  <c r="H204" i="4"/>
  <c r="G204" i="4"/>
  <c r="I204" i="4"/>
  <c r="J204" i="4"/>
  <c r="L204" i="4"/>
  <c r="C492" i="4"/>
  <c r="G551" i="4"/>
  <c r="L448" i="4"/>
  <c r="L56" i="4"/>
  <c r="M56" i="4" s="1"/>
  <c r="C204" i="4"/>
  <c r="K144" i="4"/>
  <c r="L780" i="4"/>
  <c r="E780" i="4"/>
  <c r="I780" i="4"/>
  <c r="H780" i="4"/>
  <c r="H144" i="4"/>
  <c r="B146" i="4"/>
  <c r="G676" i="4"/>
  <c r="B656" i="4"/>
  <c r="G656" i="4"/>
  <c r="I466" i="4"/>
  <c r="E422" i="4"/>
  <c r="F171" i="4"/>
  <c r="H171" i="4"/>
  <c r="G171" i="4"/>
  <c r="J466" i="4"/>
  <c r="K451" i="4"/>
  <c r="H451" i="4"/>
  <c r="B789" i="4"/>
  <c r="E132" i="4"/>
  <c r="H132" i="4"/>
  <c r="J447" i="4"/>
  <c r="B447" i="4"/>
  <c r="C447" i="4"/>
  <c r="F447" i="4"/>
  <c r="I286" i="4"/>
  <c r="D286" i="4"/>
  <c r="H286" i="4"/>
  <c r="E567" i="4"/>
  <c r="H567" i="4"/>
  <c r="I567" i="4"/>
  <c r="F567" i="4"/>
  <c r="C567" i="4"/>
  <c r="D567" i="4"/>
  <c r="J567" i="4"/>
  <c r="G883" i="4"/>
  <c r="J286" i="4"/>
  <c r="J722" i="4"/>
  <c r="N250" i="5"/>
  <c r="I686" i="4"/>
  <c r="D883" i="4"/>
  <c r="J330" i="4"/>
  <c r="C286" i="4"/>
  <c r="J306" i="4"/>
  <c r="G873" i="4"/>
  <c r="C873" i="4"/>
  <c r="B546" i="4"/>
  <c r="H765" i="4"/>
  <c r="L196" i="4"/>
  <c r="H241" i="4"/>
  <c r="K582" i="4"/>
  <c r="K142" i="4"/>
  <c r="F683" i="4"/>
  <c r="G683" i="4"/>
  <c r="G515" i="4"/>
  <c r="K703" i="4"/>
  <c r="B583" i="5"/>
  <c r="C583" i="5" s="1"/>
  <c r="I26" i="5"/>
  <c r="J587" i="4"/>
  <c r="F587" i="4"/>
  <c r="G132" i="4"/>
  <c r="G447" i="4"/>
  <c r="E394" i="4"/>
  <c r="F394" i="4"/>
  <c r="H394" i="4"/>
  <c r="F110" i="4"/>
  <c r="G110" i="4"/>
  <c r="E916" i="4"/>
  <c r="I916" i="4"/>
  <c r="H916" i="4"/>
  <c r="C916" i="4"/>
  <c r="H845" i="4"/>
  <c r="G845" i="4"/>
  <c r="F845" i="4"/>
  <c r="G593" i="4"/>
  <c r="I593" i="4"/>
  <c r="D593" i="4"/>
  <c r="E593" i="4"/>
  <c r="F127" i="4"/>
  <c r="D127" i="4"/>
  <c r="E128" i="4"/>
  <c r="L128" i="4"/>
  <c r="E125" i="4"/>
  <c r="I125" i="4"/>
  <c r="G125" i="4"/>
  <c r="D702" i="4"/>
  <c r="H702" i="4"/>
  <c r="B493" i="4"/>
  <c r="F493" i="4"/>
  <c r="C493" i="4"/>
  <c r="E493" i="4"/>
  <c r="I493" i="4"/>
  <c r="F241" i="4"/>
  <c r="E241" i="4"/>
  <c r="H654" i="4"/>
  <c r="D873" i="4"/>
  <c r="F873" i="4"/>
  <c r="B802" i="4"/>
  <c r="K514" i="4"/>
  <c r="C241" i="4"/>
  <c r="B241" i="4"/>
  <c r="L582" i="4"/>
  <c r="L124" i="4"/>
  <c r="C731" i="4"/>
  <c r="L619" i="4"/>
  <c r="K286" i="4"/>
  <c r="K146" i="4"/>
  <c r="B683" i="4"/>
  <c r="L80" i="4"/>
  <c r="D132" i="4"/>
  <c r="B818" i="4"/>
  <c r="I818" i="4"/>
  <c r="F821" i="4"/>
  <c r="B821" i="4"/>
  <c r="H231" i="4"/>
  <c r="C231" i="4"/>
  <c r="E447" i="4"/>
  <c r="H447" i="4"/>
  <c r="K493" i="4"/>
  <c r="B286" i="4"/>
  <c r="G567" i="4"/>
  <c r="F286" i="4"/>
  <c r="E506" i="4"/>
  <c r="G506" i="4"/>
  <c r="C258" i="4"/>
  <c r="H258" i="4"/>
  <c r="K169" i="4"/>
  <c r="I917" i="4"/>
  <c r="G917" i="4"/>
  <c r="K729" i="4"/>
  <c r="L757" i="4"/>
  <c r="L745" i="4"/>
  <c r="E673" i="4"/>
  <c r="L821" i="4"/>
  <c r="I540" i="4"/>
  <c r="C540" i="4"/>
  <c r="C387" i="4"/>
  <c r="F387" i="4"/>
  <c r="C180" i="4"/>
  <c r="F180" i="4"/>
  <c r="H180" i="4"/>
  <c r="D163" i="4"/>
  <c r="I163" i="4"/>
  <c r="H163" i="4"/>
  <c r="D681" i="4"/>
  <c r="F681" i="4"/>
  <c r="E316" i="4"/>
  <c r="I316" i="4"/>
  <c r="G268" i="4"/>
  <c r="D268" i="4"/>
  <c r="H268" i="4"/>
  <c r="E136" i="4"/>
  <c r="B136" i="4"/>
  <c r="B402" i="4"/>
  <c r="I402" i="4"/>
  <c r="J235" i="4"/>
  <c r="E235" i="4"/>
  <c r="C494" i="4"/>
  <c r="H494" i="4"/>
  <c r="E494" i="4"/>
  <c r="G494" i="4"/>
  <c r="I494" i="4"/>
  <c r="F494" i="4"/>
  <c r="J880" i="4"/>
  <c r="C880" i="4"/>
  <c r="B880" i="4"/>
  <c r="E880" i="4"/>
  <c r="F880" i="4"/>
  <c r="G880" i="4"/>
  <c r="I880" i="4"/>
  <c r="B640" i="4"/>
  <c r="C640" i="4"/>
  <c r="F640" i="4"/>
  <c r="I640" i="4"/>
  <c r="J640" i="4"/>
  <c r="E640" i="4"/>
  <c r="D640" i="4"/>
  <c r="H640" i="4"/>
  <c r="C438" i="4"/>
  <c r="H438" i="4"/>
  <c r="D438" i="4"/>
  <c r="E438" i="4"/>
  <c r="E352" i="4"/>
  <c r="K352" i="4"/>
  <c r="D352" i="4"/>
  <c r="J352" i="4"/>
  <c r="I352" i="4"/>
  <c r="F352" i="4"/>
  <c r="C352" i="4"/>
  <c r="H352" i="4"/>
  <c r="H324" i="4"/>
  <c r="G324" i="4"/>
  <c r="J324" i="4"/>
  <c r="C324" i="4"/>
  <c r="I324" i="4"/>
  <c r="F324" i="4"/>
  <c r="E141" i="4"/>
  <c r="I141" i="4"/>
  <c r="B141" i="4"/>
  <c r="F141" i="4"/>
  <c r="C141" i="4"/>
  <c r="H141" i="4"/>
  <c r="D141" i="4"/>
  <c r="K40" i="4"/>
  <c r="L40" i="4"/>
  <c r="J767" i="4"/>
  <c r="G387" i="4"/>
  <c r="J180" i="4"/>
  <c r="F236" i="4"/>
  <c r="J438" i="4"/>
  <c r="B387" i="4"/>
  <c r="E387" i="4"/>
  <c r="B180" i="4"/>
  <c r="G438" i="4"/>
  <c r="C702" i="4"/>
  <c r="B494" i="4"/>
  <c r="J494" i="4"/>
  <c r="G141" i="4"/>
  <c r="G352" i="4"/>
  <c r="D611" i="4"/>
  <c r="I611" i="4"/>
  <c r="G136" i="4"/>
  <c r="K917" i="4"/>
  <c r="L917" i="4"/>
  <c r="C116" i="4"/>
  <c r="L262" i="4"/>
  <c r="K262" i="4"/>
  <c r="K188" i="4"/>
  <c r="H880" i="4"/>
  <c r="F325" i="4"/>
  <c r="G547" i="4"/>
  <c r="B324" i="4"/>
  <c r="J519" i="4"/>
  <c r="K519" i="4"/>
  <c r="L486" i="4"/>
  <c r="C817" i="4"/>
  <c r="B817" i="4"/>
  <c r="J817" i="4"/>
  <c r="M404" i="5"/>
  <c r="N404" i="5" s="1"/>
  <c r="N403" i="5"/>
  <c r="F395" i="4"/>
  <c r="I395" i="4"/>
  <c r="C395" i="4"/>
  <c r="D395" i="4"/>
  <c r="H395" i="4"/>
  <c r="B395" i="4"/>
  <c r="E143" i="4"/>
  <c r="B143" i="4"/>
  <c r="D143" i="4"/>
  <c r="J143" i="4"/>
  <c r="G143" i="4"/>
  <c r="C143" i="4"/>
  <c r="H143" i="4"/>
  <c r="I143" i="4"/>
  <c r="D765" i="4"/>
  <c r="J765" i="4"/>
  <c r="F765" i="4"/>
  <c r="B765" i="4"/>
  <c r="E765" i="4"/>
  <c r="E767" i="4"/>
  <c r="G767" i="4"/>
  <c r="F767" i="4"/>
  <c r="B767" i="4"/>
  <c r="D767" i="4"/>
  <c r="E546" i="4"/>
  <c r="D546" i="4"/>
  <c r="H546" i="4"/>
  <c r="C546" i="4"/>
  <c r="F546" i="4"/>
  <c r="D306" i="4"/>
  <c r="B306" i="4"/>
  <c r="H306" i="4"/>
  <c r="C306" i="4"/>
  <c r="B97" i="4"/>
  <c r="I97" i="4"/>
  <c r="J97" i="4"/>
  <c r="E97" i="4"/>
  <c r="F97" i="4"/>
  <c r="G97" i="4"/>
  <c r="D97" i="4"/>
  <c r="C767" i="4"/>
  <c r="F64" i="4"/>
  <c r="D387" i="4"/>
  <c r="H340" i="4"/>
  <c r="K353" i="4"/>
  <c r="I306" i="4"/>
  <c r="E180" i="4"/>
  <c r="D236" i="4"/>
  <c r="G546" i="4"/>
  <c r="F438" i="4"/>
  <c r="C765" i="4"/>
  <c r="G395" i="4"/>
  <c r="G306" i="4"/>
  <c r="H97" i="4"/>
  <c r="L352" i="4"/>
  <c r="L136" i="4"/>
  <c r="D324" i="4"/>
  <c r="H825" i="4"/>
  <c r="J825" i="4"/>
  <c r="I825" i="4"/>
  <c r="B825" i="4"/>
  <c r="D825" i="4"/>
  <c r="G825" i="4"/>
  <c r="K569" i="4"/>
  <c r="L569" i="4"/>
  <c r="M512" i="5"/>
  <c r="N512" i="5" s="1"/>
  <c r="B511" i="5"/>
  <c r="B512" i="5" s="1"/>
  <c r="C512" i="5" s="1"/>
  <c r="N511" i="5"/>
  <c r="E918" i="4"/>
  <c r="L918" i="4"/>
  <c r="J918" i="4"/>
  <c r="G918" i="4"/>
  <c r="I918" i="4"/>
  <c r="H918" i="4"/>
  <c r="D918" i="4"/>
  <c r="D655" i="4"/>
  <c r="J655" i="4"/>
  <c r="J439" i="4"/>
  <c r="E439" i="4"/>
  <c r="D439" i="4"/>
  <c r="G439" i="4"/>
  <c r="I439" i="4"/>
  <c r="H439" i="4"/>
  <c r="F439" i="4"/>
  <c r="C439" i="4"/>
  <c r="G350" i="4"/>
  <c r="H350" i="4"/>
  <c r="I350" i="4"/>
  <c r="B350" i="4"/>
  <c r="F350" i="4"/>
  <c r="D350" i="4"/>
  <c r="C325" i="4"/>
  <c r="I325" i="4"/>
  <c r="G325" i="4"/>
  <c r="B325" i="4"/>
  <c r="D325" i="4"/>
  <c r="J325" i="4"/>
  <c r="J702" i="4"/>
  <c r="I702" i="4"/>
  <c r="B702" i="4"/>
  <c r="E702" i="4"/>
  <c r="F702" i="4"/>
  <c r="G702" i="4"/>
  <c r="B623" i="4"/>
  <c r="G623" i="4"/>
  <c r="D623" i="4"/>
  <c r="F623" i="4"/>
  <c r="I623" i="4"/>
  <c r="J623" i="4"/>
  <c r="E623" i="4"/>
  <c r="G766" i="4"/>
  <c r="D766" i="4"/>
  <c r="I766" i="4"/>
  <c r="B766" i="4"/>
  <c r="H766" i="4"/>
  <c r="C766" i="4"/>
  <c r="E766" i="4"/>
  <c r="I547" i="4"/>
  <c r="H547" i="4"/>
  <c r="K547" i="4"/>
  <c r="F547" i="4"/>
  <c r="E547" i="4"/>
  <c r="D547" i="4"/>
  <c r="C547" i="4"/>
  <c r="L547" i="4"/>
  <c r="J387" i="4"/>
  <c r="B403" i="5"/>
  <c r="C403" i="5" s="1"/>
  <c r="I765" i="4"/>
  <c r="J584" i="5"/>
  <c r="J141" i="4"/>
  <c r="F766" i="4"/>
  <c r="C235" i="4"/>
  <c r="C350" i="4"/>
  <c r="B439" i="4"/>
  <c r="B547" i="4"/>
  <c r="D880" i="4"/>
  <c r="H325" i="4"/>
  <c r="E200" i="4"/>
  <c r="C200" i="4"/>
  <c r="G487" i="4"/>
  <c r="J487" i="4"/>
  <c r="J350" i="4"/>
  <c r="L724" i="4"/>
  <c r="B614" i="4"/>
  <c r="K416" i="4"/>
  <c r="I683" i="4"/>
  <c r="E683" i="4"/>
  <c r="J162" i="4"/>
  <c r="K310" i="4"/>
  <c r="M310" i="4" s="1"/>
  <c r="J297" i="4"/>
  <c r="G297" i="4"/>
  <c r="K180" i="4"/>
  <c r="K778" i="4"/>
  <c r="M778" i="4" s="1"/>
  <c r="F654" i="4"/>
  <c r="G81" i="4"/>
  <c r="E81" i="4"/>
  <c r="D890" i="4"/>
  <c r="I187" i="4"/>
  <c r="I205" i="4"/>
  <c r="I132" i="4"/>
  <c r="F132" i="4"/>
  <c r="F205" i="4"/>
  <c r="E712" i="4"/>
  <c r="H205" i="4"/>
  <c r="J629" i="4"/>
  <c r="B892" i="4"/>
  <c r="C892" i="4"/>
  <c r="J173" i="4"/>
  <c r="E173" i="4"/>
  <c r="D745" i="4"/>
  <c r="B673" i="4"/>
  <c r="L603" i="4"/>
  <c r="C132" i="4"/>
  <c r="D917" i="4"/>
  <c r="F917" i="4"/>
  <c r="I569" i="4"/>
  <c r="D123" i="4"/>
  <c r="E223" i="4"/>
  <c r="C569" i="4"/>
  <c r="B123" i="4"/>
  <c r="G892" i="4"/>
  <c r="F569" i="4"/>
  <c r="G152" i="4"/>
  <c r="E123" i="4"/>
  <c r="F223" i="4"/>
  <c r="H188" i="4"/>
  <c r="B776" i="4"/>
  <c r="D188" i="4"/>
  <c r="I712" i="4"/>
  <c r="J745" i="4"/>
  <c r="D82" i="4"/>
  <c r="F421" i="4"/>
  <c r="C321" i="4"/>
  <c r="D128" i="4"/>
  <c r="J281" i="4"/>
  <c r="E469" i="4"/>
  <c r="D789" i="4"/>
  <c r="C281" i="4"/>
  <c r="D845" i="4"/>
  <c r="F735" i="4"/>
  <c r="L789" i="4"/>
  <c r="M789" i="4" s="1"/>
  <c r="K843" i="4"/>
  <c r="F789" i="4"/>
  <c r="E745" i="4"/>
  <c r="B101" i="4"/>
  <c r="G279" i="4"/>
  <c r="F279" i="4"/>
  <c r="B422" i="4"/>
  <c r="I422" i="4"/>
  <c r="F422" i="4"/>
  <c r="C422" i="4"/>
  <c r="H422" i="4"/>
  <c r="D619" i="4"/>
  <c r="B619" i="4"/>
  <c r="D618" i="4"/>
  <c r="G618" i="4"/>
  <c r="G474" i="4"/>
  <c r="I474" i="4"/>
  <c r="H564" i="4"/>
  <c r="J564" i="4"/>
  <c r="L268" i="4"/>
  <c r="L159" i="4"/>
  <c r="L719" i="4"/>
  <c r="L587" i="4"/>
  <c r="J776" i="4"/>
  <c r="J596" i="4"/>
  <c r="G173" i="4"/>
  <c r="B737" i="4"/>
  <c r="J737" i="4"/>
  <c r="C420" i="4"/>
  <c r="B420" i="4"/>
  <c r="J420" i="4"/>
  <c r="H420" i="4"/>
  <c r="F420" i="4"/>
  <c r="E420" i="4"/>
  <c r="H763" i="4"/>
  <c r="G763" i="4"/>
  <c r="L767" i="4"/>
  <c r="L766" i="4"/>
  <c r="K189" i="4"/>
  <c r="I495" i="4"/>
  <c r="F495" i="4"/>
  <c r="H393" i="4"/>
  <c r="D393" i="4"/>
  <c r="F393" i="4"/>
  <c r="J421" i="5"/>
  <c r="C368" i="4"/>
  <c r="G368" i="4"/>
  <c r="E682" i="4"/>
  <c r="J826" i="4"/>
  <c r="G513" i="4"/>
  <c r="I65" i="4"/>
  <c r="B506" i="4"/>
  <c r="C357" i="4"/>
  <c r="C483" i="4"/>
  <c r="L533" i="4"/>
  <c r="E433" i="4"/>
  <c r="G631" i="4"/>
  <c r="J631" i="4"/>
  <c r="I533" i="4"/>
  <c r="G533" i="4"/>
  <c r="C695" i="4"/>
  <c r="B483" i="4"/>
  <c r="D684" i="4"/>
  <c r="K587" i="4"/>
  <c r="B632" i="4"/>
  <c r="H658" i="4"/>
  <c r="H528" i="4"/>
  <c r="B528" i="4"/>
  <c r="G200" i="4"/>
  <c r="I630" i="4"/>
  <c r="L76" i="4"/>
  <c r="K821" i="4"/>
  <c r="D53" i="4"/>
  <c r="L49" i="4"/>
  <c r="M49" i="4" s="1"/>
  <c r="F116" i="4"/>
  <c r="I116" i="4"/>
  <c r="D810" i="4"/>
  <c r="E368" i="4"/>
  <c r="F819" i="4"/>
  <c r="G682" i="4"/>
  <c r="E826" i="4"/>
  <c r="G826" i="4"/>
  <c r="B513" i="4"/>
  <c r="B717" i="4"/>
  <c r="K556" i="4"/>
  <c r="M548" i="5"/>
  <c r="N548" i="5" s="1"/>
  <c r="N565" i="5"/>
  <c r="I433" i="4"/>
  <c r="B433" i="4"/>
  <c r="H631" i="4"/>
  <c r="C631" i="4"/>
  <c r="B218" i="4"/>
  <c r="B533" i="4"/>
  <c r="D533" i="4"/>
  <c r="K695" i="4"/>
  <c r="K656" i="4"/>
  <c r="D629" i="4"/>
  <c r="I632" i="4"/>
  <c r="C528" i="4"/>
  <c r="F528" i="4"/>
  <c r="B200" i="4"/>
  <c r="K357" i="4"/>
  <c r="C630" i="4"/>
  <c r="C632" i="4"/>
  <c r="F632" i="4"/>
  <c r="C341" i="4"/>
  <c r="H81" i="4"/>
  <c r="F81" i="4"/>
  <c r="K511" i="4"/>
  <c r="I35" i="5"/>
  <c r="G116" i="4"/>
  <c r="B116" i="4"/>
  <c r="H116" i="4"/>
  <c r="D116" i="4"/>
  <c r="K819" i="4"/>
  <c r="D368" i="4"/>
  <c r="L684" i="4"/>
  <c r="H826" i="4"/>
  <c r="D826" i="4"/>
  <c r="E330" i="4"/>
  <c r="G357" i="4"/>
  <c r="B547" i="5"/>
  <c r="C547" i="5" s="1"/>
  <c r="M539" i="5"/>
  <c r="N539" i="5" s="1"/>
  <c r="D433" i="4"/>
  <c r="F433" i="4"/>
  <c r="F631" i="4"/>
  <c r="L497" i="4"/>
  <c r="M497" i="4" s="1"/>
  <c r="L843" i="4"/>
  <c r="K522" i="4"/>
  <c r="F533" i="4"/>
  <c r="J533" i="4"/>
  <c r="G629" i="4"/>
  <c r="H629" i="4"/>
  <c r="E629" i="4"/>
  <c r="I629" i="4"/>
  <c r="D556" i="4"/>
  <c r="J632" i="4"/>
  <c r="D528" i="4"/>
  <c r="I528" i="4"/>
  <c r="F200" i="4"/>
  <c r="J200" i="4"/>
  <c r="I62" i="5"/>
  <c r="I200" i="4"/>
  <c r="K757" i="4"/>
  <c r="N826" i="5"/>
  <c r="E116" i="4"/>
  <c r="K530" i="4"/>
  <c r="K586" i="4"/>
  <c r="B162" i="4"/>
  <c r="B537" i="4"/>
  <c r="B64" i="4"/>
  <c r="F340" i="4"/>
  <c r="E340" i="4"/>
  <c r="G298" i="4"/>
  <c r="I298" i="4"/>
  <c r="M566" i="5"/>
  <c r="N566" i="5" s="1"/>
  <c r="M458" i="5"/>
  <c r="N458" i="5" s="1"/>
  <c r="I701" i="5"/>
  <c r="C236" i="4"/>
  <c r="J236" i="4"/>
  <c r="F902" i="4"/>
  <c r="I902" i="4"/>
  <c r="D865" i="4"/>
  <c r="J799" i="4"/>
  <c r="G802" i="4"/>
  <c r="I802" i="4"/>
  <c r="L510" i="4"/>
  <c r="M510" i="4" s="1"/>
  <c r="J316" i="4"/>
  <c r="D316" i="4"/>
  <c r="F268" i="4"/>
  <c r="E775" i="4"/>
  <c r="J775" i="4"/>
  <c r="B222" i="4"/>
  <c r="L346" i="4"/>
  <c r="J548" i="5"/>
  <c r="K236" i="4"/>
  <c r="E162" i="4"/>
  <c r="K340" i="4"/>
  <c r="C456" i="4"/>
  <c r="F162" i="4"/>
  <c r="J244" i="4"/>
  <c r="C244" i="4"/>
  <c r="L528" i="4"/>
  <c r="K528" i="4"/>
  <c r="L249" i="4"/>
  <c r="D136" i="4"/>
  <c r="B235" i="4"/>
  <c r="G235" i="4"/>
  <c r="G817" i="4"/>
  <c r="E817" i="4"/>
  <c r="C316" i="4"/>
  <c r="L340" i="4"/>
  <c r="C268" i="4"/>
  <c r="H681" i="4"/>
  <c r="C170" i="4"/>
  <c r="B655" i="4"/>
  <c r="E655" i="4"/>
  <c r="L523" i="4"/>
  <c r="K915" i="4"/>
  <c r="M915" i="4" s="1"/>
  <c r="L184" i="4"/>
  <c r="M184" i="4" s="1"/>
  <c r="G197" i="4"/>
  <c r="E64" i="4"/>
  <c r="J64" i="4"/>
  <c r="G340" i="4"/>
  <c r="C340" i="4"/>
  <c r="L132" i="4"/>
  <c r="K898" i="4"/>
  <c r="B298" i="4"/>
  <c r="K298" i="4"/>
  <c r="L418" i="4"/>
  <c r="K145" i="4"/>
  <c r="F298" i="4"/>
  <c r="C655" i="4"/>
  <c r="H718" i="4"/>
  <c r="B236" i="4"/>
  <c r="J902" i="4"/>
  <c r="J334" i="4"/>
  <c r="D802" i="4"/>
  <c r="E802" i="4"/>
  <c r="G316" i="4"/>
  <c r="H316" i="4"/>
  <c r="B268" i="4"/>
  <c r="F775" i="4"/>
  <c r="D775" i="4"/>
  <c r="C222" i="4"/>
  <c r="F222" i="4"/>
  <c r="K718" i="4"/>
  <c r="K346" i="4"/>
  <c r="I548" i="5"/>
  <c r="C287" i="4"/>
  <c r="B681" i="4"/>
  <c r="H162" i="4"/>
  <c r="L555" i="4"/>
  <c r="E244" i="4"/>
  <c r="H244" i="4"/>
  <c r="J731" i="4"/>
  <c r="I235" i="4"/>
  <c r="F817" i="4"/>
  <c r="F136" i="4"/>
  <c r="F235" i="4"/>
  <c r="D235" i="4"/>
  <c r="I817" i="4"/>
  <c r="H817" i="4"/>
  <c r="E268" i="4"/>
  <c r="D531" i="4"/>
  <c r="J531" i="4"/>
  <c r="C681" i="4"/>
  <c r="E681" i="4"/>
  <c r="F655" i="4"/>
  <c r="E911" i="4"/>
  <c r="J340" i="4"/>
  <c r="B340" i="4"/>
  <c r="E298" i="4"/>
  <c r="I332" i="5"/>
  <c r="I331" i="5" s="1"/>
  <c r="B178" i="5"/>
  <c r="C178" i="5" s="1"/>
  <c r="G655" i="4"/>
  <c r="I236" i="4"/>
  <c r="H802" i="4"/>
  <c r="F802" i="4"/>
  <c r="B316" i="4"/>
  <c r="K316" i="4"/>
  <c r="M316" i="4" s="1"/>
  <c r="F316" i="4"/>
  <c r="I268" i="4"/>
  <c r="C775" i="4"/>
  <c r="I775" i="4"/>
  <c r="E222" i="4"/>
  <c r="F287" i="4"/>
  <c r="J681" i="4"/>
  <c r="G236" i="4"/>
  <c r="D333" i="4"/>
  <c r="G244" i="4"/>
  <c r="K136" i="4"/>
  <c r="J268" i="4"/>
  <c r="H235" i="4"/>
  <c r="J35" i="5"/>
  <c r="C136" i="4"/>
  <c r="H136" i="4"/>
  <c r="D817" i="4"/>
  <c r="J136" i="4"/>
  <c r="G258" i="4"/>
  <c r="H655" i="4"/>
  <c r="B52" i="4"/>
  <c r="G52" i="4"/>
  <c r="E52" i="4"/>
  <c r="D52" i="4"/>
  <c r="C52" i="4"/>
  <c r="F52" i="4"/>
  <c r="J620" i="5"/>
  <c r="I620" i="5"/>
  <c r="F537" i="4"/>
  <c r="I537" i="4"/>
  <c r="H537" i="4"/>
  <c r="D537" i="4"/>
  <c r="B137" i="4"/>
  <c r="E137" i="4"/>
  <c r="G137" i="4"/>
  <c r="D137" i="4"/>
  <c r="C137" i="4"/>
  <c r="I137" i="4"/>
  <c r="G224" i="4"/>
  <c r="J224" i="4"/>
  <c r="D224" i="4"/>
  <c r="E224" i="4"/>
  <c r="H224" i="4"/>
  <c r="B224" i="4"/>
  <c r="F224" i="4"/>
  <c r="I189" i="4"/>
  <c r="B189" i="4"/>
  <c r="E289" i="4"/>
  <c r="J289" i="4"/>
  <c r="C289" i="4"/>
  <c r="G289" i="4"/>
  <c r="F289" i="4"/>
  <c r="I289" i="4"/>
  <c r="K107" i="4"/>
  <c r="B107" i="4"/>
  <c r="J107" i="4"/>
  <c r="D107" i="4"/>
  <c r="E107" i="4"/>
  <c r="E862" i="4"/>
  <c r="H862" i="4"/>
  <c r="G862" i="4"/>
  <c r="B862" i="4"/>
  <c r="F862" i="4"/>
  <c r="I862" i="4"/>
  <c r="C862" i="4"/>
  <c r="J862" i="4"/>
  <c r="B864" i="4"/>
  <c r="J864" i="4"/>
  <c r="C864" i="4"/>
  <c r="G864" i="4"/>
  <c r="D864" i="4"/>
  <c r="F844" i="4"/>
  <c r="B844" i="4"/>
  <c r="K844" i="4"/>
  <c r="H844" i="4"/>
  <c r="J844" i="4"/>
  <c r="G844" i="4"/>
  <c r="C844" i="4"/>
  <c r="K692" i="4"/>
  <c r="D375" i="4"/>
  <c r="I900" i="4"/>
  <c r="I808" i="4"/>
  <c r="J451" i="4"/>
  <c r="K523" i="4"/>
  <c r="D863" i="4"/>
  <c r="G189" i="4"/>
  <c r="D189" i="4"/>
  <c r="D269" i="4"/>
  <c r="B269" i="4"/>
  <c r="H269" i="4"/>
  <c r="E519" i="4"/>
  <c r="H519" i="4"/>
  <c r="C124" i="4"/>
  <c r="J762" i="4"/>
  <c r="B762" i="4"/>
  <c r="E762" i="4"/>
  <c r="J398" i="4"/>
  <c r="D398" i="4"/>
  <c r="I398" i="4"/>
  <c r="B794" i="4"/>
  <c r="E844" i="4"/>
  <c r="J537" i="4"/>
  <c r="H487" i="4"/>
  <c r="H289" i="4"/>
  <c r="C819" i="4"/>
  <c r="B819" i="4"/>
  <c r="J820" i="4"/>
  <c r="K820" i="4"/>
  <c r="J602" i="4"/>
  <c r="B602" i="4"/>
  <c r="C602" i="4"/>
  <c r="D602" i="4"/>
  <c r="I602" i="4"/>
  <c r="F602" i="4"/>
  <c r="J556" i="4"/>
  <c r="F556" i="4"/>
  <c r="E556" i="4"/>
  <c r="H556" i="4"/>
  <c r="I556" i="4"/>
  <c r="E357" i="4"/>
  <c r="I357" i="4"/>
  <c r="B357" i="4"/>
  <c r="F357" i="4"/>
  <c r="J357" i="4"/>
  <c r="E344" i="4"/>
  <c r="C344" i="4"/>
  <c r="G344" i="4"/>
  <c r="J344" i="4"/>
  <c r="F344" i="4"/>
  <c r="D344" i="4"/>
  <c r="B344" i="4"/>
  <c r="B341" i="4"/>
  <c r="H341" i="4"/>
  <c r="E341" i="4"/>
  <c r="I341" i="4"/>
  <c r="D341" i="4"/>
  <c r="G341" i="4"/>
  <c r="F341" i="4"/>
  <c r="C331" i="4"/>
  <c r="H331" i="4"/>
  <c r="L677" i="4"/>
  <c r="K677" i="4"/>
  <c r="G394" i="4"/>
  <c r="L394" i="4"/>
  <c r="B394" i="4"/>
  <c r="D394" i="4"/>
  <c r="K394" i="4"/>
  <c r="B520" i="4"/>
  <c r="H864" i="4"/>
  <c r="K350" i="4"/>
  <c r="L350" i="4"/>
  <c r="K476" i="4"/>
  <c r="L476" i="4"/>
  <c r="D862" i="4"/>
  <c r="J313" i="4"/>
  <c r="F313" i="4"/>
  <c r="J713" i="4"/>
  <c r="E713" i="4"/>
  <c r="I713" i="4"/>
  <c r="D713" i="4"/>
  <c r="C713" i="4"/>
  <c r="B713" i="4"/>
  <c r="G713" i="4"/>
  <c r="C171" i="4"/>
  <c r="B171" i="4"/>
  <c r="D171" i="4"/>
  <c r="E171" i="4"/>
  <c r="D486" i="4"/>
  <c r="F486" i="4"/>
  <c r="B486" i="4"/>
  <c r="H486" i="4"/>
  <c r="K486" i="4"/>
  <c r="E486" i="4"/>
  <c r="K918" i="4"/>
  <c r="B186" i="4"/>
  <c r="D186" i="4"/>
  <c r="G186" i="4"/>
  <c r="I186" i="4"/>
  <c r="E186" i="4"/>
  <c r="E846" i="4"/>
  <c r="H846" i="4"/>
  <c r="F846" i="4"/>
  <c r="B846" i="4"/>
  <c r="K846" i="4"/>
  <c r="D846" i="4"/>
  <c r="C846" i="4"/>
  <c r="I846" i="4"/>
  <c r="F485" i="4"/>
  <c r="H485" i="4"/>
  <c r="D485" i="4"/>
  <c r="C485" i="4"/>
  <c r="I485" i="4"/>
  <c r="B485" i="4"/>
  <c r="J485" i="4"/>
  <c r="G169" i="4"/>
  <c r="F169" i="4"/>
  <c r="H169" i="4"/>
  <c r="C169" i="4"/>
  <c r="J169" i="4"/>
  <c r="D169" i="4"/>
  <c r="B169" i="4"/>
  <c r="H375" i="4"/>
  <c r="K767" i="4"/>
  <c r="C900" i="4"/>
  <c r="D900" i="4"/>
  <c r="C519" i="4"/>
  <c r="I710" i="5"/>
  <c r="K710" i="5" s="1"/>
  <c r="E451" i="4"/>
  <c r="B451" i="4"/>
  <c r="G313" i="4"/>
  <c r="H313" i="4"/>
  <c r="I171" i="4"/>
  <c r="G537" i="4"/>
  <c r="B863" i="4"/>
  <c r="J863" i="4"/>
  <c r="C189" i="4"/>
  <c r="J189" i="4"/>
  <c r="E783" i="4"/>
  <c r="L169" i="4"/>
  <c r="I269" i="4"/>
  <c r="G269" i="4"/>
  <c r="D519" i="4"/>
  <c r="I519" i="4"/>
  <c r="B124" i="4"/>
  <c r="K766" i="4"/>
  <c r="B694" i="4"/>
  <c r="I272" i="4"/>
  <c r="G485" i="4"/>
  <c r="L107" i="4"/>
  <c r="G863" i="4"/>
  <c r="C863" i="4"/>
  <c r="I224" i="4"/>
  <c r="J137" i="4"/>
  <c r="E169" i="4"/>
  <c r="B289" i="4"/>
  <c r="I107" i="4"/>
  <c r="H91" i="4"/>
  <c r="C91" i="4"/>
  <c r="I694" i="4"/>
  <c r="G694" i="4"/>
  <c r="H694" i="4"/>
  <c r="C694" i="4"/>
  <c r="J694" i="4"/>
  <c r="E694" i="4"/>
  <c r="F793" i="4"/>
  <c r="B793" i="4"/>
  <c r="J793" i="4"/>
  <c r="I793" i="4"/>
  <c r="G793" i="4"/>
  <c r="D793" i="4"/>
  <c r="E793" i="4"/>
  <c r="B191" i="4"/>
  <c r="F191" i="4"/>
  <c r="D191" i="4"/>
  <c r="C191" i="4"/>
  <c r="J191" i="4"/>
  <c r="I191" i="4"/>
  <c r="C260" i="4"/>
  <c r="H260" i="4"/>
  <c r="I260" i="4"/>
  <c r="D260" i="4"/>
  <c r="B260" i="4"/>
  <c r="E260" i="4"/>
  <c r="J260" i="4"/>
  <c r="D794" i="4"/>
  <c r="F794" i="4"/>
  <c r="I794" i="4"/>
  <c r="C794" i="4"/>
  <c r="J794" i="4"/>
  <c r="F523" i="4"/>
  <c r="D523" i="4"/>
  <c r="I523" i="4"/>
  <c r="E523" i="4"/>
  <c r="B523" i="4"/>
  <c r="B449" i="4"/>
  <c r="C449" i="4"/>
  <c r="I449" i="4"/>
  <c r="L449" i="4"/>
  <c r="E449" i="4"/>
  <c r="G449" i="4"/>
  <c r="F449" i="4"/>
  <c r="D449" i="4"/>
  <c r="H449" i="4"/>
  <c r="K449" i="4"/>
  <c r="C451" i="4"/>
  <c r="G451" i="4"/>
  <c r="F451" i="4"/>
  <c r="L663" i="4"/>
  <c r="E748" i="4"/>
  <c r="B748" i="4"/>
  <c r="J748" i="4"/>
  <c r="E487" i="4"/>
  <c r="F487" i="4"/>
  <c r="K487" i="4"/>
  <c r="I487" i="4"/>
  <c r="C487" i="4"/>
  <c r="B487" i="4"/>
  <c r="D487" i="4"/>
  <c r="F331" i="4"/>
  <c r="I331" i="4"/>
  <c r="J331" i="4"/>
  <c r="D331" i="4"/>
  <c r="E331" i="4"/>
  <c r="G331" i="4"/>
  <c r="I124" i="4"/>
  <c r="G124" i="4"/>
  <c r="J124" i="4"/>
  <c r="F124" i="4"/>
  <c r="D124" i="4"/>
  <c r="H124" i="4"/>
  <c r="K724" i="4"/>
  <c r="M724" i="4" s="1"/>
  <c r="D451" i="4"/>
  <c r="B313" i="4"/>
  <c r="E313" i="4"/>
  <c r="G523" i="4"/>
  <c r="J171" i="4"/>
  <c r="C537" i="4"/>
  <c r="F863" i="4"/>
  <c r="F189" i="4"/>
  <c r="H189" i="4"/>
  <c r="J269" i="4"/>
  <c r="G519" i="4"/>
  <c r="F519" i="4"/>
  <c r="K124" i="4"/>
  <c r="D694" i="4"/>
  <c r="I486" i="4"/>
  <c r="E485" i="4"/>
  <c r="C313" i="4"/>
  <c r="L451" i="4"/>
  <c r="L846" i="4"/>
  <c r="I169" i="4"/>
  <c r="D289" i="4"/>
  <c r="K215" i="4"/>
  <c r="B531" i="4"/>
  <c r="G531" i="4"/>
  <c r="F531" i="4"/>
  <c r="I531" i="4"/>
  <c r="E531" i="4"/>
  <c r="H531" i="4"/>
  <c r="F456" i="4"/>
  <c r="I456" i="4"/>
  <c r="J456" i="4"/>
  <c r="G456" i="4"/>
  <c r="L456" i="4"/>
  <c r="K456" i="4"/>
  <c r="E456" i="4"/>
  <c r="H456" i="4"/>
  <c r="D456" i="4"/>
  <c r="G846" i="4"/>
  <c r="G486" i="4"/>
  <c r="F186" i="4"/>
  <c r="F864" i="4"/>
  <c r="K864" i="4"/>
  <c r="K485" i="4"/>
  <c r="L160" i="4"/>
  <c r="K61" i="4"/>
  <c r="L530" i="4"/>
  <c r="K794" i="4"/>
  <c r="K748" i="4"/>
  <c r="L461" i="4"/>
  <c r="L487" i="4"/>
  <c r="L168" i="4"/>
  <c r="K553" i="4"/>
  <c r="J539" i="5"/>
  <c r="L553" i="4"/>
  <c r="I539" i="5"/>
  <c r="J583" i="4"/>
  <c r="B583" i="4"/>
  <c r="H583" i="4"/>
  <c r="B799" i="4"/>
  <c r="C799" i="4"/>
  <c r="F799" i="4"/>
  <c r="K668" i="4"/>
  <c r="L668" i="4"/>
  <c r="J511" i="4"/>
  <c r="D511" i="4"/>
  <c r="H511" i="4"/>
  <c r="C511" i="4"/>
  <c r="F511" i="4"/>
  <c r="I511" i="4"/>
  <c r="B511" i="4"/>
  <c r="B216" i="4"/>
  <c r="G216" i="4"/>
  <c r="C216" i="4"/>
  <c r="I216" i="4"/>
  <c r="E216" i="4"/>
  <c r="F216" i="4"/>
  <c r="H216" i="4"/>
  <c r="J628" i="4"/>
  <c r="H628" i="4"/>
  <c r="E628" i="4"/>
  <c r="G628" i="4"/>
  <c r="F628" i="4"/>
  <c r="B573" i="4"/>
  <c r="D573" i="4"/>
  <c r="H69" i="4"/>
  <c r="B69" i="4"/>
  <c r="G69" i="4"/>
  <c r="C69" i="4"/>
  <c r="I69" i="4"/>
  <c r="C801" i="4"/>
  <c r="E801" i="4"/>
  <c r="I801" i="4"/>
  <c r="D801" i="4"/>
  <c r="F801" i="4"/>
  <c r="K602" i="4"/>
  <c r="L602" i="4"/>
  <c r="J199" i="4"/>
  <c r="D199" i="4"/>
  <c r="H199" i="4"/>
  <c r="G199" i="4"/>
  <c r="K386" i="4"/>
  <c r="L386" i="4"/>
  <c r="D595" i="4"/>
  <c r="G595" i="4"/>
  <c r="H595" i="4"/>
  <c r="J595" i="4"/>
  <c r="C595" i="4"/>
  <c r="I595" i="4"/>
  <c r="F595" i="4"/>
  <c r="F675" i="4"/>
  <c r="J675" i="4"/>
  <c r="B675" i="4"/>
  <c r="I675" i="4"/>
  <c r="G675" i="4"/>
  <c r="H675" i="4"/>
  <c r="C675" i="4"/>
  <c r="F450" i="4"/>
  <c r="C450" i="4"/>
  <c r="I450" i="4"/>
  <c r="D450" i="4"/>
  <c r="E450" i="4"/>
  <c r="B450" i="4"/>
  <c r="H450" i="4"/>
  <c r="E207" i="4"/>
  <c r="J207" i="4"/>
  <c r="B207" i="4"/>
  <c r="C207" i="4"/>
  <c r="G207" i="4"/>
  <c r="H207" i="4"/>
  <c r="I207" i="4"/>
  <c r="J150" i="4"/>
  <c r="E150" i="4"/>
  <c r="I150" i="4"/>
  <c r="G150" i="4"/>
  <c r="D150" i="4"/>
  <c r="C150" i="4"/>
  <c r="K150" i="4"/>
  <c r="F506" i="4"/>
  <c r="C506" i="4"/>
  <c r="L506" i="4"/>
  <c r="K506" i="4"/>
  <c r="J506" i="4"/>
  <c r="I506" i="4"/>
  <c r="H865" i="4"/>
  <c r="K865" i="4"/>
  <c r="L865" i="4"/>
  <c r="B334" i="4"/>
  <c r="I334" i="4"/>
  <c r="G334" i="4"/>
  <c r="K334" i="4"/>
  <c r="I333" i="4"/>
  <c r="J333" i="4"/>
  <c r="E333" i="4"/>
  <c r="B333" i="4"/>
  <c r="C333" i="4"/>
  <c r="E240" i="4"/>
  <c r="F710" i="4"/>
  <c r="B197" i="4"/>
  <c r="H197" i="4"/>
  <c r="K240" i="4"/>
  <c r="D506" i="4"/>
  <c r="B852" i="4"/>
  <c r="K541" i="4"/>
  <c r="D668" i="4"/>
  <c r="L715" i="4"/>
  <c r="M715" i="4" s="1"/>
  <c r="E334" i="4"/>
  <c r="C865" i="4"/>
  <c r="E865" i="4"/>
  <c r="G799" i="4"/>
  <c r="C510" i="4"/>
  <c r="G214" i="4"/>
  <c r="J214" i="4"/>
  <c r="K388" i="4"/>
  <c r="I251" i="5"/>
  <c r="L287" i="4"/>
  <c r="H287" i="4"/>
  <c r="G511" i="4"/>
  <c r="L150" i="4"/>
  <c r="J450" i="4"/>
  <c r="H521" i="4"/>
  <c r="D69" i="4"/>
  <c r="G521" i="4"/>
  <c r="D628" i="4"/>
  <c r="C816" i="4"/>
  <c r="D816" i="4"/>
  <c r="K816" i="4"/>
  <c r="K557" i="4"/>
  <c r="L557" i="4"/>
  <c r="G560" i="4"/>
  <c r="F560" i="4"/>
  <c r="B560" i="4"/>
  <c r="K560" i="4"/>
  <c r="J560" i="4"/>
  <c r="C560" i="4"/>
  <c r="I560" i="4"/>
  <c r="D406" i="4"/>
  <c r="J406" i="4"/>
  <c r="E361" i="4"/>
  <c r="B361" i="4"/>
  <c r="H361" i="4"/>
  <c r="D339" i="4"/>
  <c r="G339" i="4"/>
  <c r="F339" i="4"/>
  <c r="E339" i="4"/>
  <c r="M707" i="4"/>
  <c r="J791" i="4"/>
  <c r="C891" i="4"/>
  <c r="G843" i="4"/>
  <c r="K620" i="4"/>
  <c r="J911" i="4"/>
  <c r="I852" i="4"/>
  <c r="J170" i="5"/>
  <c r="J251" i="5"/>
  <c r="K265" i="4"/>
  <c r="M265" i="4" s="1"/>
  <c r="J701" i="5"/>
  <c r="C334" i="4"/>
  <c r="H334" i="4"/>
  <c r="B865" i="4"/>
  <c r="I865" i="4"/>
  <c r="E799" i="4"/>
  <c r="H799" i="4"/>
  <c r="I510" i="4"/>
  <c r="G287" i="4"/>
  <c r="E287" i="4"/>
  <c r="B287" i="4"/>
  <c r="E731" i="4"/>
  <c r="H367" i="4"/>
  <c r="F854" i="4"/>
  <c r="J216" i="4"/>
  <c r="C199" i="4"/>
  <c r="F333" i="4"/>
  <c r="E511" i="4"/>
  <c r="D675" i="4"/>
  <c r="B595" i="4"/>
  <c r="B150" i="4"/>
  <c r="J801" i="4"/>
  <c r="K745" i="4"/>
  <c r="L137" i="4"/>
  <c r="K137" i="4"/>
  <c r="K256" i="4"/>
  <c r="I242" i="5"/>
  <c r="L162" i="4"/>
  <c r="J89" i="5"/>
  <c r="L103" i="4"/>
  <c r="I89" i="5"/>
  <c r="K103" i="4"/>
  <c r="G854" i="4"/>
  <c r="I854" i="4"/>
  <c r="H854" i="4"/>
  <c r="J854" i="4"/>
  <c r="C854" i="4"/>
  <c r="B854" i="4"/>
  <c r="F798" i="4"/>
  <c r="I798" i="4"/>
  <c r="D798" i="4"/>
  <c r="C798" i="4"/>
  <c r="C214" i="4"/>
  <c r="H214" i="4"/>
  <c r="I214" i="4"/>
  <c r="D197" i="4"/>
  <c r="I197" i="4"/>
  <c r="E197" i="4"/>
  <c r="L565" i="4"/>
  <c r="K171" i="4"/>
  <c r="L171" i="4"/>
  <c r="L524" i="4"/>
  <c r="K524" i="4"/>
  <c r="L666" i="4"/>
  <c r="E791" i="4"/>
  <c r="F791" i="4"/>
  <c r="C791" i="4"/>
  <c r="I791" i="4"/>
  <c r="G791" i="4"/>
  <c r="H791" i="4"/>
  <c r="B791" i="4"/>
  <c r="C521" i="4"/>
  <c r="J521" i="4"/>
  <c r="D521" i="4"/>
  <c r="F521" i="4"/>
  <c r="E521" i="4"/>
  <c r="G126" i="4"/>
  <c r="B126" i="4"/>
  <c r="L126" i="4"/>
  <c r="D126" i="4"/>
  <c r="J126" i="4"/>
  <c r="E126" i="4"/>
  <c r="K126" i="4"/>
  <c r="I126" i="4"/>
  <c r="F126" i="4"/>
  <c r="D258" i="4"/>
  <c r="F258" i="4"/>
  <c r="I258" i="4"/>
  <c r="J258" i="4"/>
  <c r="E258" i="4"/>
  <c r="B258" i="4"/>
  <c r="B891" i="4"/>
  <c r="D891" i="4"/>
  <c r="F891" i="4"/>
  <c r="J891" i="4"/>
  <c r="G891" i="4"/>
  <c r="H891" i="4"/>
  <c r="I891" i="4"/>
  <c r="E843" i="4"/>
  <c r="H843" i="4"/>
  <c r="D843" i="4"/>
  <c r="C843" i="4"/>
  <c r="B843" i="4"/>
  <c r="F843" i="4"/>
  <c r="I843" i="4"/>
  <c r="C710" i="4"/>
  <c r="I710" i="4"/>
  <c r="B710" i="4"/>
  <c r="D710" i="4"/>
  <c r="E710" i="4"/>
  <c r="G710" i="4"/>
  <c r="D170" i="4"/>
  <c r="H170" i="4"/>
  <c r="J170" i="4"/>
  <c r="F170" i="4"/>
  <c r="I170" i="4"/>
  <c r="G170" i="4"/>
  <c r="B170" i="4"/>
  <c r="F168" i="4"/>
  <c r="B168" i="4"/>
  <c r="G168" i="4"/>
  <c r="I168" i="4"/>
  <c r="E168" i="4"/>
  <c r="C168" i="4"/>
  <c r="H168" i="4"/>
  <c r="D168" i="4"/>
  <c r="F69" i="4"/>
  <c r="C197" i="4"/>
  <c r="I170" i="5"/>
  <c r="C668" i="4"/>
  <c r="D334" i="4"/>
  <c r="F865" i="4"/>
  <c r="D799" i="4"/>
  <c r="G510" i="4"/>
  <c r="E510" i="4"/>
  <c r="D214" i="4"/>
  <c r="K160" i="4"/>
  <c r="K168" i="4"/>
  <c r="J287" i="4"/>
  <c r="I287" i="4"/>
  <c r="J197" i="4"/>
  <c r="E854" i="4"/>
  <c r="D216" i="4"/>
  <c r="F199" i="4"/>
  <c r="H333" i="4"/>
  <c r="L283" i="4"/>
  <c r="H710" i="4"/>
  <c r="L573" i="4"/>
  <c r="K253" i="4"/>
  <c r="F150" i="4"/>
  <c r="B780" i="4"/>
  <c r="G780" i="4"/>
  <c r="J780" i="4"/>
  <c r="D780" i="4"/>
  <c r="C780" i="4"/>
  <c r="F780" i="4"/>
  <c r="J69" i="4"/>
  <c r="G865" i="4"/>
  <c r="E595" i="4"/>
  <c r="H126" i="4"/>
  <c r="C126" i="4"/>
  <c r="L334" i="4"/>
  <c r="E675" i="4"/>
  <c r="B628" i="4"/>
  <c r="B521" i="4"/>
  <c r="F207" i="4"/>
  <c r="F685" i="4"/>
  <c r="J685" i="4"/>
  <c r="F91" i="4"/>
  <c r="J91" i="4"/>
  <c r="I91" i="4"/>
  <c r="D91" i="4"/>
  <c r="J843" i="4"/>
  <c r="L216" i="4"/>
  <c r="K818" i="5"/>
  <c r="J110" i="4"/>
  <c r="B110" i="4"/>
  <c r="I776" i="4"/>
  <c r="C776" i="4"/>
  <c r="G776" i="4"/>
  <c r="G501" i="4"/>
  <c r="B501" i="4"/>
  <c r="D501" i="4"/>
  <c r="E501" i="4"/>
  <c r="C501" i="4"/>
  <c r="J501" i="4"/>
  <c r="F501" i="4"/>
  <c r="H501" i="4"/>
  <c r="I501" i="4"/>
  <c r="L675" i="4"/>
  <c r="F188" i="4"/>
  <c r="H520" i="4"/>
  <c r="E520" i="4"/>
  <c r="D520" i="4"/>
  <c r="F520" i="4"/>
  <c r="J520" i="4"/>
  <c r="G520" i="4"/>
  <c r="C520" i="4"/>
  <c r="F153" i="4"/>
  <c r="D153" i="4"/>
  <c r="B153" i="4"/>
  <c r="G153" i="4"/>
  <c r="J153" i="4"/>
  <c r="H153" i="4"/>
  <c r="E153" i="4"/>
  <c r="I153" i="4"/>
  <c r="C153" i="4"/>
  <c r="C486" i="4"/>
  <c r="J486" i="4"/>
  <c r="J186" i="4"/>
  <c r="H186" i="4"/>
  <c r="I748" i="4"/>
  <c r="G748" i="4"/>
  <c r="C748" i="4"/>
  <c r="D748" i="4"/>
  <c r="H748" i="4"/>
  <c r="F107" i="4"/>
  <c r="G107" i="4"/>
  <c r="C107" i="4"/>
  <c r="H107" i="4"/>
  <c r="E864" i="4"/>
  <c r="I864" i="4"/>
  <c r="L407" i="4"/>
  <c r="M257" i="4"/>
  <c r="E452" i="4"/>
  <c r="G452" i="4"/>
  <c r="K773" i="5"/>
  <c r="B826" i="5"/>
  <c r="B827" i="5" s="1"/>
  <c r="C827" i="5" s="1"/>
  <c r="M476" i="5"/>
  <c r="N476" i="5" s="1"/>
  <c r="M365" i="4"/>
  <c r="M643" i="4"/>
  <c r="M401" i="4"/>
  <c r="M616" i="4"/>
  <c r="C726" i="4"/>
  <c r="H726" i="4"/>
  <c r="G726" i="4"/>
  <c r="F726" i="4"/>
  <c r="E612" i="4"/>
  <c r="J612" i="4"/>
  <c r="B612" i="4"/>
  <c r="D612" i="4"/>
  <c r="I612" i="4"/>
  <c r="C612" i="4"/>
  <c r="H612" i="4"/>
  <c r="F612" i="4"/>
  <c r="K612" i="4"/>
  <c r="C783" i="4"/>
  <c r="I783" i="4"/>
  <c r="J726" i="4"/>
  <c r="D330" i="4"/>
  <c r="I330" i="4"/>
  <c r="K672" i="4"/>
  <c r="L672" i="4"/>
  <c r="D783" i="4"/>
  <c r="J783" i="4"/>
  <c r="L612" i="4"/>
  <c r="E695" i="4"/>
  <c r="D695" i="4"/>
  <c r="G695" i="4"/>
  <c r="I695" i="4"/>
  <c r="B695" i="4"/>
  <c r="J695" i="4"/>
  <c r="B783" i="4"/>
  <c r="K342" i="4"/>
  <c r="K235" i="4"/>
  <c r="L235" i="4"/>
  <c r="L469" i="4"/>
  <c r="K469" i="4"/>
  <c r="K297" i="4"/>
  <c r="L297" i="4"/>
  <c r="L226" i="4"/>
  <c r="K226" i="4"/>
  <c r="K222" i="4"/>
  <c r="L189" i="4"/>
  <c r="L151" i="4"/>
  <c r="K151" i="4"/>
  <c r="L567" i="4"/>
  <c r="K567" i="4"/>
  <c r="K325" i="4"/>
  <c r="L325" i="4"/>
  <c r="F722" i="4"/>
  <c r="I722" i="4"/>
  <c r="C722" i="4"/>
  <c r="D722" i="4"/>
  <c r="H684" i="4"/>
  <c r="F684" i="4"/>
  <c r="I684" i="4"/>
  <c r="B684" i="4"/>
  <c r="G684" i="4"/>
  <c r="C684" i="4"/>
  <c r="E684" i="4"/>
  <c r="H682" i="4"/>
  <c r="C682" i="4"/>
  <c r="F682" i="4"/>
  <c r="I682" i="4"/>
  <c r="J658" i="4"/>
  <c r="E658" i="4"/>
  <c r="I658" i="4"/>
  <c r="B658" i="4"/>
  <c r="F658" i="4"/>
  <c r="C658" i="4"/>
  <c r="D658" i="4"/>
  <c r="I656" i="4"/>
  <c r="E656" i="4"/>
  <c r="J656" i="4"/>
  <c r="F656" i="4"/>
  <c r="C656" i="4"/>
  <c r="D656" i="4"/>
  <c r="F272" i="4"/>
  <c r="E272" i="4"/>
  <c r="J272" i="4"/>
  <c r="D272" i="4"/>
  <c r="B272" i="4"/>
  <c r="G272" i="4"/>
  <c r="L717" i="4"/>
  <c r="K717" i="4"/>
  <c r="D902" i="4"/>
  <c r="G902" i="4"/>
  <c r="I627" i="4"/>
  <c r="D627" i="4"/>
  <c r="H627" i="4"/>
  <c r="J627" i="4"/>
  <c r="F627" i="4"/>
  <c r="E627" i="4"/>
  <c r="E573" i="4"/>
  <c r="H573" i="4"/>
  <c r="C573" i="4"/>
  <c r="K573" i="4"/>
  <c r="I573" i="4"/>
  <c r="J573" i="4"/>
  <c r="G573" i="4"/>
  <c r="F573" i="4"/>
  <c r="K814" i="4"/>
  <c r="J800" i="5"/>
  <c r="L814" i="4"/>
  <c r="I800" i="5"/>
  <c r="L670" i="4"/>
  <c r="M670" i="4" s="1"/>
  <c r="J656" i="5"/>
  <c r="D819" i="4"/>
  <c r="I819" i="4"/>
  <c r="J819" i="4"/>
  <c r="H819" i="4"/>
  <c r="E819" i="4"/>
  <c r="G819" i="4"/>
  <c r="F820" i="4"/>
  <c r="G820" i="4"/>
  <c r="C820" i="4"/>
  <c r="B820" i="4"/>
  <c r="H820" i="4"/>
  <c r="E820" i="4"/>
  <c r="L820" i="4"/>
  <c r="J601" i="4"/>
  <c r="E601" i="4"/>
  <c r="H601" i="4"/>
  <c r="L601" i="4"/>
  <c r="D601" i="4"/>
  <c r="B601" i="4"/>
  <c r="C601" i="4"/>
  <c r="D361" i="4"/>
  <c r="F361" i="4"/>
  <c r="C361" i="4"/>
  <c r="G361" i="4"/>
  <c r="I361" i="4"/>
  <c r="J361" i="4"/>
  <c r="J339" i="4"/>
  <c r="B339" i="4"/>
  <c r="C339" i="4"/>
  <c r="H339" i="4"/>
  <c r="I339" i="4"/>
  <c r="K598" i="4"/>
  <c r="M598" i="4" s="1"/>
  <c r="I584" i="5"/>
  <c r="C330" i="4"/>
  <c r="F330" i="4"/>
  <c r="D901" i="4"/>
  <c r="H783" i="4"/>
  <c r="K349" i="4"/>
  <c r="L349" i="4"/>
  <c r="B726" i="4"/>
  <c r="L323" i="4"/>
  <c r="L440" i="4"/>
  <c r="M440" i="4" s="1"/>
  <c r="I753" i="4"/>
  <c r="B753" i="4"/>
  <c r="J753" i="4"/>
  <c r="F753" i="4"/>
  <c r="C610" i="4"/>
  <c r="I610" i="4"/>
  <c r="E610" i="4"/>
  <c r="G585" i="4"/>
  <c r="H585" i="4"/>
  <c r="F585" i="4"/>
  <c r="H582" i="4"/>
  <c r="E582" i="4"/>
  <c r="I582" i="4"/>
  <c r="B582" i="4"/>
  <c r="F582" i="4"/>
  <c r="L515" i="4"/>
  <c r="D515" i="4"/>
  <c r="K515" i="4"/>
  <c r="B515" i="4"/>
  <c r="I515" i="4"/>
  <c r="J515" i="4"/>
  <c r="F515" i="4"/>
  <c r="F295" i="4"/>
  <c r="E295" i="4"/>
  <c r="C295" i="4"/>
  <c r="G295" i="4"/>
  <c r="D295" i="4"/>
  <c r="J295" i="4"/>
  <c r="I295" i="4"/>
  <c r="J243" i="4"/>
  <c r="B243" i="4"/>
  <c r="H243" i="4"/>
  <c r="C243" i="4"/>
  <c r="D243" i="4"/>
  <c r="J217" i="4"/>
  <c r="B217" i="4"/>
  <c r="E217" i="4"/>
  <c r="H217" i="4"/>
  <c r="F217" i="4"/>
  <c r="I196" i="4"/>
  <c r="F196" i="4"/>
  <c r="G196" i="4"/>
  <c r="C196" i="4"/>
  <c r="B196" i="4"/>
  <c r="D196" i="4"/>
  <c r="E79" i="4"/>
  <c r="G79" i="4"/>
  <c r="F54" i="4"/>
  <c r="H54" i="4"/>
  <c r="L238" i="4"/>
  <c r="I224" i="5"/>
  <c r="J224" i="5"/>
  <c r="K238" i="4"/>
  <c r="I115" i="4"/>
  <c r="C115" i="4"/>
  <c r="D115" i="4"/>
  <c r="G115" i="4"/>
  <c r="J115" i="4"/>
  <c r="H115" i="4"/>
  <c r="B115" i="4"/>
  <c r="K385" i="4"/>
  <c r="K566" i="4"/>
  <c r="L566" i="4"/>
  <c r="J828" i="4"/>
  <c r="D828" i="4"/>
  <c r="F828" i="4"/>
  <c r="G828" i="4"/>
  <c r="H828" i="4"/>
  <c r="I828" i="4"/>
  <c r="E828" i="4"/>
  <c r="D853" i="4"/>
  <c r="I853" i="4"/>
  <c r="B853" i="4"/>
  <c r="B182" i="4"/>
  <c r="L182" i="4"/>
  <c r="G182" i="4"/>
  <c r="D182" i="4"/>
  <c r="J182" i="4"/>
  <c r="F182" i="4"/>
  <c r="C182" i="4"/>
  <c r="I386" i="5"/>
  <c r="K386" i="5" s="1"/>
  <c r="L400" i="4"/>
  <c r="K400" i="4"/>
  <c r="L844" i="4"/>
  <c r="L123" i="4"/>
  <c r="K123" i="4"/>
  <c r="K223" i="4"/>
  <c r="L223" i="4"/>
  <c r="E726" i="4"/>
  <c r="G330" i="4"/>
  <c r="H330" i="4"/>
  <c r="F783" i="4"/>
  <c r="J582" i="4"/>
  <c r="C515" i="4"/>
  <c r="D610" i="4"/>
  <c r="G217" i="4"/>
  <c r="K817" i="4"/>
  <c r="L720" i="4"/>
  <c r="L793" i="4"/>
  <c r="K793" i="4"/>
  <c r="E115" i="4"/>
  <c r="K132" i="4"/>
  <c r="D682" i="4"/>
  <c r="L783" i="4"/>
  <c r="M284" i="4"/>
  <c r="K182" i="4"/>
  <c r="K722" i="4"/>
  <c r="L299" i="4"/>
  <c r="K339" i="4"/>
  <c r="L161" i="4"/>
  <c r="L222" i="4"/>
  <c r="M779" i="4"/>
  <c r="M311" i="4"/>
  <c r="M743" i="4"/>
  <c r="M563" i="4"/>
  <c r="K415" i="4"/>
  <c r="M527" i="4"/>
  <c r="M851" i="4"/>
  <c r="N331" i="5"/>
  <c r="B538" i="5"/>
  <c r="C538" i="5" s="1"/>
  <c r="M602" i="5"/>
  <c r="N602" i="5" s="1"/>
  <c r="N277" i="5"/>
  <c r="M368" i="5"/>
  <c r="N368" i="5" s="1"/>
  <c r="M671" i="4"/>
  <c r="B331" i="5"/>
  <c r="B332" i="5" s="1"/>
  <c r="C332" i="5" s="1"/>
  <c r="M341" i="5"/>
  <c r="N341" i="5" s="1"/>
  <c r="M572" i="4"/>
  <c r="M130" i="4"/>
  <c r="I439" i="5"/>
  <c r="M86" i="4"/>
  <c r="L370" i="4"/>
  <c r="J394" i="4"/>
  <c r="I394" i="4"/>
  <c r="C394" i="4"/>
  <c r="I890" i="5"/>
  <c r="J889" i="5" s="1"/>
  <c r="L904" i="4"/>
  <c r="K904" i="4"/>
  <c r="M347" i="4"/>
  <c r="N205" i="5"/>
  <c r="M116" i="5"/>
  <c r="N116" i="5" s="1"/>
  <c r="N376" i="5"/>
  <c r="B70" i="5"/>
  <c r="C70" i="5" s="1"/>
  <c r="M815" i="4"/>
  <c r="B205" i="5"/>
  <c r="B206" i="5" s="1"/>
  <c r="C206" i="5" s="1"/>
  <c r="K440" i="5"/>
  <c r="B115" i="5"/>
  <c r="C115" i="5" s="1"/>
  <c r="B376" i="5"/>
  <c r="C376" i="5" s="1"/>
  <c r="M107" i="5"/>
  <c r="N107" i="5" s="1"/>
  <c r="J439" i="5"/>
  <c r="B133" i="5"/>
  <c r="B134" i="5" s="1"/>
  <c r="C134" i="5" s="1"/>
  <c r="K314" i="5"/>
  <c r="B601" i="5"/>
  <c r="C601" i="5" s="1"/>
  <c r="N70" i="5"/>
  <c r="M383" i="4"/>
  <c r="M635" i="4"/>
  <c r="B151" i="5"/>
  <c r="B152" i="5" s="1"/>
  <c r="C152" i="5" s="1"/>
  <c r="B619" i="5"/>
  <c r="B620" i="5" s="1"/>
  <c r="C620" i="5" s="1"/>
  <c r="I313" i="5"/>
  <c r="K908" i="5"/>
  <c r="M737" i="5"/>
  <c r="N737" i="5" s="1"/>
  <c r="M152" i="5"/>
  <c r="N152" i="5" s="1"/>
  <c r="B421" i="5"/>
  <c r="B422" i="5" s="1"/>
  <c r="C422" i="5" s="1"/>
  <c r="J313" i="5"/>
  <c r="B853" i="5"/>
  <c r="C853" i="5" s="1"/>
  <c r="B736" i="5"/>
  <c r="B737" i="5" s="1"/>
  <c r="C737" i="5" s="1"/>
  <c r="M599" i="4"/>
  <c r="M422" i="5"/>
  <c r="N422" i="5" s="1"/>
  <c r="N853" i="5"/>
  <c r="I907" i="5"/>
  <c r="M491" i="4"/>
  <c r="B475" i="5"/>
  <c r="B476" i="5" s="1"/>
  <c r="C476" i="5" s="1"/>
  <c r="B286" i="5"/>
  <c r="C286" i="5" s="1"/>
  <c r="N52" i="5"/>
  <c r="M287" i="5"/>
  <c r="N287" i="5" s="1"/>
  <c r="N457" i="5"/>
  <c r="M134" i="5"/>
  <c r="N134" i="5" s="1"/>
  <c r="M170" i="5"/>
  <c r="N170" i="5" s="1"/>
  <c r="M50" i="4"/>
  <c r="M53" i="5"/>
  <c r="N53" i="5" s="1"/>
  <c r="M419" i="4"/>
  <c r="B755" i="4"/>
  <c r="L829" i="4"/>
  <c r="L800" i="4"/>
  <c r="M752" i="4"/>
  <c r="J565" i="5"/>
  <c r="H801" i="4"/>
  <c r="B801" i="4"/>
  <c r="E199" i="4"/>
  <c r="B199" i="4"/>
  <c r="I199" i="4"/>
  <c r="I755" i="4"/>
  <c r="M131" i="4"/>
  <c r="B234" i="4"/>
  <c r="G600" i="4"/>
  <c r="H513" i="4"/>
  <c r="J839" i="4"/>
  <c r="F839" i="4"/>
  <c r="D839" i="4"/>
  <c r="E839" i="4"/>
  <c r="I411" i="4"/>
  <c r="I605" i="4"/>
  <c r="E460" i="4"/>
  <c r="C105" i="4"/>
  <c r="D105" i="4"/>
  <c r="B799" i="5"/>
  <c r="M800" i="5"/>
  <c r="N800" i="5" s="1"/>
  <c r="E159" i="4"/>
  <c r="D159" i="4"/>
  <c r="B827" i="4"/>
  <c r="H827" i="4"/>
  <c r="F800" i="4"/>
  <c r="J800" i="4"/>
  <c r="D666" i="4"/>
  <c r="B666" i="4"/>
  <c r="H666" i="4"/>
  <c r="J666" i="4"/>
  <c r="G666" i="4"/>
  <c r="B592" i="5"/>
  <c r="M593" i="5"/>
  <c r="N593" i="5" s="1"/>
  <c r="N592" i="5"/>
  <c r="D584" i="4"/>
  <c r="F584" i="4"/>
  <c r="G584" i="4"/>
  <c r="H584" i="4"/>
  <c r="J584" i="4"/>
  <c r="E513" i="4"/>
  <c r="F513" i="4"/>
  <c r="J296" i="4"/>
  <c r="B296" i="4"/>
  <c r="I296" i="4"/>
  <c r="E296" i="4"/>
  <c r="C296" i="4"/>
  <c r="G296" i="4"/>
  <c r="F296" i="4"/>
  <c r="L218" i="4"/>
  <c r="J218" i="4"/>
  <c r="G218" i="4"/>
  <c r="I218" i="4"/>
  <c r="E218" i="4"/>
  <c r="D218" i="4"/>
  <c r="C218" i="4"/>
  <c r="B213" i="4"/>
  <c r="D213" i="4"/>
  <c r="I198" i="4"/>
  <c r="K198" i="4"/>
  <c r="L198" i="4"/>
  <c r="L65" i="4"/>
  <c r="K65" i="4"/>
  <c r="C60" i="4"/>
  <c r="H60" i="4"/>
  <c r="G60" i="4"/>
  <c r="B60" i="4"/>
  <c r="I60" i="4"/>
  <c r="E60" i="4"/>
  <c r="D60" i="4"/>
  <c r="I576" i="4"/>
  <c r="D576" i="4"/>
  <c r="B576" i="4"/>
  <c r="F576" i="4"/>
  <c r="E576" i="4"/>
  <c r="G576" i="4"/>
  <c r="I578" i="4"/>
  <c r="L578" i="4"/>
  <c r="J578" i="4"/>
  <c r="B578" i="4"/>
  <c r="H575" i="4"/>
  <c r="D575" i="4"/>
  <c r="I575" i="4"/>
  <c r="B575" i="4"/>
  <c r="K575" i="4"/>
  <c r="G575" i="4"/>
  <c r="L575" i="4"/>
  <c r="H529" i="4"/>
  <c r="B529" i="4"/>
  <c r="J529" i="4"/>
  <c r="G529" i="4"/>
  <c r="D529" i="4"/>
  <c r="I529" i="4"/>
  <c r="E529" i="4"/>
  <c r="C460" i="4"/>
  <c r="F460" i="4"/>
  <c r="J460" i="4"/>
  <c r="G460" i="4"/>
  <c r="H460" i="4"/>
  <c r="B460" i="4"/>
  <c r="D460" i="4"/>
  <c r="E458" i="4"/>
  <c r="F458" i="4"/>
  <c r="I458" i="4"/>
  <c r="J458" i="4"/>
  <c r="G458" i="4"/>
  <c r="H458" i="4"/>
  <c r="B458" i="4"/>
  <c r="L382" i="4"/>
  <c r="M382" i="4" s="1"/>
  <c r="J368" i="5"/>
  <c r="I368" i="5"/>
  <c r="B133" i="4"/>
  <c r="J133" i="4"/>
  <c r="L133" i="4"/>
  <c r="F816" i="4"/>
  <c r="L816" i="4"/>
  <c r="E816" i="4"/>
  <c r="I816" i="4"/>
  <c r="H816" i="4"/>
  <c r="K719" i="4"/>
  <c r="E719" i="4"/>
  <c r="H719" i="4"/>
  <c r="F600" i="4"/>
  <c r="E600" i="4"/>
  <c r="K600" i="4"/>
  <c r="L600" i="4"/>
  <c r="I600" i="4"/>
  <c r="H600" i="4"/>
  <c r="L604" i="4"/>
  <c r="G604" i="4"/>
  <c r="B604" i="4"/>
  <c r="J604" i="4"/>
  <c r="C604" i="4"/>
  <c r="F604" i="4"/>
  <c r="I604" i="4"/>
  <c r="K604" i="4"/>
  <c r="H604" i="4"/>
  <c r="F555" i="4"/>
  <c r="E555" i="4"/>
  <c r="H555" i="4"/>
  <c r="D555" i="4"/>
  <c r="G555" i="4"/>
  <c r="F402" i="4"/>
  <c r="E402" i="4"/>
  <c r="J402" i="4"/>
  <c r="G402" i="4"/>
  <c r="H402" i="4"/>
  <c r="D402" i="4"/>
  <c r="C402" i="4"/>
  <c r="E360" i="4"/>
  <c r="C360" i="4"/>
  <c r="J360" i="4"/>
  <c r="G342" i="4"/>
  <c r="B342" i="4"/>
  <c r="H342" i="4"/>
  <c r="E342" i="4"/>
  <c r="D342" i="4"/>
  <c r="F342" i="4"/>
  <c r="L342" i="4"/>
  <c r="J342" i="4"/>
  <c r="K706" i="4"/>
  <c r="L706" i="4"/>
  <c r="J692" i="5"/>
  <c r="K692" i="5" s="1"/>
  <c r="L586" i="4"/>
  <c r="E827" i="4"/>
  <c r="K458" i="4"/>
  <c r="C513" i="4"/>
  <c r="E65" i="4"/>
  <c r="G133" i="4"/>
  <c r="H296" i="4"/>
  <c r="K830" i="4"/>
  <c r="L765" i="4"/>
  <c r="I342" i="4"/>
  <c r="E604" i="4"/>
  <c r="F60" i="4"/>
  <c r="I666" i="4"/>
  <c r="B159" i="4"/>
  <c r="K402" i="4"/>
  <c r="C600" i="4"/>
  <c r="L326" i="4"/>
  <c r="K326" i="4"/>
  <c r="B729" i="4"/>
  <c r="J729" i="4"/>
  <c r="J803" i="4"/>
  <c r="E803" i="4"/>
  <c r="H576" i="4"/>
  <c r="B555" i="4"/>
  <c r="L467" i="4"/>
  <c r="N412" i="5"/>
  <c r="B412" i="5"/>
  <c r="B413" i="5" s="1"/>
  <c r="C413" i="5" s="1"/>
  <c r="M413" i="5"/>
  <c r="N413" i="5" s="1"/>
  <c r="K295" i="4"/>
  <c r="L295" i="4"/>
  <c r="K258" i="4"/>
  <c r="L258" i="4"/>
  <c r="L153" i="4"/>
  <c r="K153" i="4"/>
  <c r="N97" i="5"/>
  <c r="M98" i="5"/>
  <c r="N98" i="5" s="1"/>
  <c r="B97" i="5"/>
  <c r="C97" i="5" s="1"/>
  <c r="I512" i="5"/>
  <c r="J512" i="5"/>
  <c r="L526" i="4"/>
  <c r="K526" i="4"/>
  <c r="K555" i="4"/>
  <c r="B872" i="4"/>
  <c r="H872" i="4"/>
  <c r="E872" i="4"/>
  <c r="D872" i="4"/>
  <c r="G872" i="4"/>
  <c r="J872" i="4"/>
  <c r="C872" i="4"/>
  <c r="F872" i="4"/>
  <c r="I685" i="4"/>
  <c r="G685" i="4"/>
  <c r="E685" i="4"/>
  <c r="B685" i="4"/>
  <c r="C685" i="4"/>
  <c r="D685" i="4"/>
  <c r="H685" i="4"/>
  <c r="C657" i="4"/>
  <c r="H657" i="4"/>
  <c r="D657" i="4"/>
  <c r="J657" i="4"/>
  <c r="E657" i="4"/>
  <c r="F657" i="4"/>
  <c r="B657" i="4"/>
  <c r="I657" i="4"/>
  <c r="I312" i="4"/>
  <c r="K312" i="4"/>
  <c r="L312" i="4"/>
  <c r="D312" i="4"/>
  <c r="E312" i="4"/>
  <c r="J312" i="4"/>
  <c r="F312" i="4"/>
  <c r="B312" i="4"/>
  <c r="H312" i="4"/>
  <c r="B267" i="4"/>
  <c r="H267" i="4"/>
  <c r="I267" i="4"/>
  <c r="F267" i="4"/>
  <c r="E267" i="4"/>
  <c r="E134" i="4"/>
  <c r="B134" i="4"/>
  <c r="G134" i="4"/>
  <c r="C134" i="4"/>
  <c r="J134" i="4"/>
  <c r="I134" i="4"/>
  <c r="D134" i="4"/>
  <c r="L134" i="4"/>
  <c r="K134" i="4"/>
  <c r="K267" i="4"/>
  <c r="L458" i="4"/>
  <c r="L560" i="4"/>
  <c r="L827" i="4"/>
  <c r="J164" i="4"/>
  <c r="E717" i="4"/>
  <c r="J717" i="4"/>
  <c r="D717" i="4"/>
  <c r="C717" i="4"/>
  <c r="F717" i="4"/>
  <c r="G717" i="4"/>
  <c r="H717" i="4"/>
  <c r="C628" i="4"/>
  <c r="I628" i="4"/>
  <c r="G429" i="4"/>
  <c r="F429" i="4"/>
  <c r="I429" i="4"/>
  <c r="J429" i="4"/>
  <c r="E429" i="4"/>
  <c r="B429" i="4"/>
  <c r="C429" i="4"/>
  <c r="H429" i="4"/>
  <c r="D429" i="4"/>
  <c r="G556" i="4"/>
  <c r="L556" i="4"/>
  <c r="B556" i="4"/>
  <c r="D686" i="4"/>
  <c r="G686" i="4"/>
  <c r="F686" i="4"/>
  <c r="J686" i="4"/>
  <c r="B686" i="4"/>
  <c r="I654" i="4"/>
  <c r="B654" i="4"/>
  <c r="J654" i="4"/>
  <c r="D654" i="4"/>
  <c r="B91" i="4"/>
  <c r="E91" i="4"/>
  <c r="G91" i="4"/>
  <c r="C627" i="4"/>
  <c r="B627" i="4"/>
  <c r="E898" i="4"/>
  <c r="B898" i="4"/>
  <c r="G898" i="4"/>
  <c r="I898" i="4"/>
  <c r="F898" i="4"/>
  <c r="D898" i="4"/>
  <c r="J898" i="4"/>
  <c r="G558" i="4"/>
  <c r="D558" i="4"/>
  <c r="E558" i="4"/>
  <c r="J558" i="4"/>
  <c r="B558" i="4"/>
  <c r="I558" i="4"/>
  <c r="H558" i="4"/>
  <c r="F558" i="4"/>
  <c r="C558" i="4"/>
  <c r="C557" i="4"/>
  <c r="F557" i="4"/>
  <c r="E557" i="4"/>
  <c r="D557" i="4"/>
  <c r="I557" i="4"/>
  <c r="G557" i="4"/>
  <c r="B557" i="4"/>
  <c r="H557" i="4"/>
  <c r="J557" i="4"/>
  <c r="G403" i="4"/>
  <c r="H403" i="4"/>
  <c r="D403" i="4"/>
  <c r="F403" i="4"/>
  <c r="I403" i="4"/>
  <c r="E403" i="4"/>
  <c r="J403" i="4"/>
  <c r="I407" i="4"/>
  <c r="D407" i="4"/>
  <c r="J71" i="5"/>
  <c r="I71" i="5"/>
  <c r="D314" i="4"/>
  <c r="E314" i="4"/>
  <c r="B314" i="4"/>
  <c r="C314" i="4"/>
  <c r="I314" i="4"/>
  <c r="G314" i="4"/>
  <c r="J314" i="4"/>
  <c r="F314" i="4"/>
  <c r="H314" i="4"/>
  <c r="J267" i="4"/>
  <c r="C267" i="4"/>
  <c r="D267" i="4"/>
  <c r="F270" i="4"/>
  <c r="B270" i="4"/>
  <c r="E270" i="4"/>
  <c r="H270" i="4"/>
  <c r="D270" i="4"/>
  <c r="I270" i="4"/>
  <c r="J270" i="4"/>
  <c r="G270" i="4"/>
  <c r="C270" i="4"/>
  <c r="K634" i="4"/>
  <c r="L634" i="4"/>
  <c r="F578" i="4"/>
  <c r="C578" i="4"/>
  <c r="F575" i="4"/>
  <c r="C575" i="4"/>
  <c r="G532" i="4"/>
  <c r="E532" i="4"/>
  <c r="B532" i="4"/>
  <c r="I532" i="4"/>
  <c r="F532" i="4"/>
  <c r="D532" i="4"/>
  <c r="J532" i="4"/>
  <c r="C532" i="4"/>
  <c r="H532" i="4"/>
  <c r="I656" i="5"/>
  <c r="I820" i="4"/>
  <c r="D820" i="4"/>
  <c r="F718" i="4"/>
  <c r="E718" i="4"/>
  <c r="C718" i="4"/>
  <c r="B718" i="4"/>
  <c r="G718" i="4"/>
  <c r="D718" i="4"/>
  <c r="I718" i="4"/>
  <c r="L718" i="4"/>
  <c r="F405" i="4"/>
  <c r="J405" i="4"/>
  <c r="G405" i="4"/>
  <c r="E405" i="4"/>
  <c r="C405" i="4"/>
  <c r="H405" i="4"/>
  <c r="D405" i="4"/>
  <c r="B405" i="4"/>
  <c r="I405" i="4"/>
  <c r="H404" i="4"/>
  <c r="B404" i="4"/>
  <c r="C404" i="4"/>
  <c r="G404" i="4"/>
  <c r="D404" i="4"/>
  <c r="J404" i="4"/>
  <c r="F404" i="4"/>
  <c r="E404" i="4"/>
  <c r="I404" i="4"/>
  <c r="F362" i="4"/>
  <c r="C362" i="4"/>
  <c r="I362" i="4"/>
  <c r="D362" i="4"/>
  <c r="J362" i="4"/>
  <c r="B362" i="4"/>
  <c r="E362" i="4"/>
  <c r="G362" i="4"/>
  <c r="G233" i="4"/>
  <c r="F233" i="4"/>
  <c r="E233" i="4"/>
  <c r="H233" i="4"/>
  <c r="C233" i="4"/>
  <c r="I233" i="4"/>
  <c r="J233" i="4"/>
  <c r="D233" i="4"/>
  <c r="B233" i="4"/>
  <c r="G681" i="4"/>
  <c r="I681" i="4"/>
  <c r="J659" i="4"/>
  <c r="G659" i="4"/>
  <c r="I659" i="4"/>
  <c r="D659" i="4"/>
  <c r="C659" i="4"/>
  <c r="E659" i="4"/>
  <c r="F659" i="4"/>
  <c r="B659" i="4"/>
  <c r="F317" i="4"/>
  <c r="C317" i="4"/>
  <c r="E317" i="4"/>
  <c r="D317" i="4"/>
  <c r="J317" i="4"/>
  <c r="G317" i="4"/>
  <c r="I317" i="4"/>
  <c r="B317" i="4"/>
  <c r="E315" i="4"/>
  <c r="D315" i="4"/>
  <c r="I315" i="4"/>
  <c r="C315" i="4"/>
  <c r="H315" i="4"/>
  <c r="J315" i="4"/>
  <c r="F315" i="4"/>
  <c r="G315" i="4"/>
  <c r="B315" i="4"/>
  <c r="C271" i="4"/>
  <c r="B271" i="4"/>
  <c r="J271" i="4"/>
  <c r="D271" i="4"/>
  <c r="E271" i="4"/>
  <c r="I271" i="4"/>
  <c r="G271" i="4"/>
  <c r="F271" i="4"/>
  <c r="K418" i="4"/>
  <c r="I404" i="5"/>
  <c r="F721" i="4"/>
  <c r="C721" i="4"/>
  <c r="G721" i="4"/>
  <c r="B721" i="4"/>
  <c r="E721" i="4"/>
  <c r="H721" i="4"/>
  <c r="I721" i="4"/>
  <c r="D721" i="4"/>
  <c r="J721" i="4"/>
  <c r="F630" i="4"/>
  <c r="D630" i="4"/>
  <c r="B630" i="4"/>
  <c r="H630" i="4"/>
  <c r="E630" i="4"/>
  <c r="G630" i="4"/>
  <c r="F574" i="4"/>
  <c r="H574" i="4"/>
  <c r="B574" i="4"/>
  <c r="D574" i="4"/>
  <c r="J574" i="4"/>
  <c r="G574" i="4"/>
  <c r="E574" i="4"/>
  <c r="I574" i="4"/>
  <c r="C574" i="4"/>
  <c r="G530" i="4"/>
  <c r="J530" i="4"/>
  <c r="H530" i="4"/>
  <c r="I530" i="4"/>
  <c r="F530" i="4"/>
  <c r="C530" i="4"/>
  <c r="E530" i="4"/>
  <c r="D530" i="4"/>
  <c r="B530" i="4"/>
  <c r="I432" i="4"/>
  <c r="C432" i="4"/>
  <c r="F432" i="4"/>
  <c r="H432" i="4"/>
  <c r="B432" i="4"/>
  <c r="J432" i="4"/>
  <c r="E432" i="4"/>
  <c r="D432" i="4"/>
  <c r="G432" i="4"/>
  <c r="C431" i="4"/>
  <c r="H431" i="4"/>
  <c r="I431" i="4"/>
  <c r="J431" i="4"/>
  <c r="G431" i="4"/>
  <c r="D431" i="4"/>
  <c r="F431" i="4"/>
  <c r="E431" i="4"/>
  <c r="B431" i="4"/>
  <c r="F133" i="4"/>
  <c r="I133" i="4"/>
  <c r="H133" i="4"/>
  <c r="E133" i="4"/>
  <c r="K133" i="4"/>
  <c r="D133" i="4"/>
  <c r="G816" i="4"/>
  <c r="J816" i="4"/>
  <c r="D719" i="4"/>
  <c r="G719" i="4"/>
  <c r="B719" i="4"/>
  <c r="J719" i="4"/>
  <c r="C719" i="4"/>
  <c r="F719" i="4"/>
  <c r="I719" i="4"/>
  <c r="D600" i="4"/>
  <c r="J600" i="4"/>
  <c r="E605" i="4"/>
  <c r="J605" i="4"/>
  <c r="B605" i="4"/>
  <c r="F605" i="4"/>
  <c r="G605" i="4"/>
  <c r="C605" i="4"/>
  <c r="E559" i="4"/>
  <c r="D559" i="4"/>
  <c r="I559" i="4"/>
  <c r="H559" i="4"/>
  <c r="G559" i="4"/>
  <c r="C559" i="4"/>
  <c r="J559" i="4"/>
  <c r="B559" i="4"/>
  <c r="F559" i="4"/>
  <c r="I555" i="4"/>
  <c r="C555" i="4"/>
  <c r="H360" i="4"/>
  <c r="B360" i="4"/>
  <c r="D360" i="4"/>
  <c r="I360" i="4"/>
  <c r="F360" i="4"/>
  <c r="C343" i="4"/>
  <c r="F343" i="4"/>
  <c r="H343" i="4"/>
  <c r="E343" i="4"/>
  <c r="G343" i="4"/>
  <c r="J343" i="4"/>
  <c r="D343" i="4"/>
  <c r="B343" i="4"/>
  <c r="I343" i="4"/>
  <c r="K470" i="4"/>
  <c r="L470" i="4"/>
  <c r="L429" i="4"/>
  <c r="K429" i="4"/>
  <c r="K154" i="4"/>
  <c r="L154" i="4"/>
  <c r="L371" i="4"/>
  <c r="K371" i="4"/>
  <c r="L224" i="4"/>
  <c r="K224" i="4"/>
  <c r="L503" i="4"/>
  <c r="K117" i="4"/>
  <c r="M117" i="4" s="1"/>
  <c r="G502" i="4"/>
  <c r="K461" i="4"/>
  <c r="G335" i="4"/>
  <c r="K330" i="4"/>
  <c r="F367" i="4"/>
  <c r="B548" i="4"/>
  <c r="B367" i="4"/>
  <c r="I367" i="4"/>
  <c r="K712" i="4"/>
  <c r="G411" i="4"/>
  <c r="J178" i="4"/>
  <c r="B105" i="4"/>
  <c r="B178" i="4"/>
  <c r="G178" i="4"/>
  <c r="E105" i="4"/>
  <c r="F666" i="4"/>
  <c r="E666" i="4"/>
  <c r="I782" i="4"/>
  <c r="B584" i="4"/>
  <c r="K782" i="4"/>
  <c r="F213" i="4"/>
  <c r="E213" i="4"/>
  <c r="K847" i="4"/>
  <c r="C65" i="4"/>
  <c r="C164" i="4"/>
  <c r="F164" i="4"/>
  <c r="E835" i="4"/>
  <c r="L193" i="4"/>
  <c r="K358" i="4"/>
  <c r="D367" i="4"/>
  <c r="J367" i="4"/>
  <c r="B411" i="4"/>
  <c r="C811" i="4"/>
  <c r="L712" i="4"/>
  <c r="K178" i="4"/>
  <c r="I105" i="4"/>
  <c r="H178" i="4"/>
  <c r="I178" i="4"/>
  <c r="J105" i="4"/>
  <c r="K666" i="4"/>
  <c r="C666" i="4"/>
  <c r="F198" i="4"/>
  <c r="E198" i="4"/>
  <c r="B198" i="4"/>
  <c r="C198" i="4"/>
  <c r="K80" i="4"/>
  <c r="E584" i="4"/>
  <c r="J213" i="4"/>
  <c r="C213" i="4"/>
  <c r="L296" i="4"/>
  <c r="E164" i="4"/>
  <c r="B164" i="4"/>
  <c r="L305" i="4"/>
  <c r="I87" i="4"/>
  <c r="E367" i="4"/>
  <c r="E811" i="4"/>
  <c r="H729" i="4"/>
  <c r="B826" i="4"/>
  <c r="C584" i="4"/>
  <c r="I584" i="4"/>
  <c r="K296" i="4"/>
  <c r="I164" i="4"/>
  <c r="D164" i="4"/>
  <c r="G915" i="4"/>
  <c r="H915" i="4"/>
  <c r="C915" i="4"/>
  <c r="E915" i="4"/>
  <c r="D915" i="4"/>
  <c r="B915" i="4"/>
  <c r="I915" i="4"/>
  <c r="F915" i="4"/>
  <c r="J915" i="4"/>
  <c r="D222" i="4"/>
  <c r="H222" i="4"/>
  <c r="I222" i="4"/>
  <c r="B577" i="4"/>
  <c r="G577" i="4"/>
  <c r="E577" i="4"/>
  <c r="D577" i="4"/>
  <c r="H577" i="4"/>
  <c r="C577" i="4"/>
  <c r="F577" i="4"/>
  <c r="J577" i="4"/>
  <c r="I577" i="4"/>
  <c r="I359" i="4"/>
  <c r="C359" i="4"/>
  <c r="D359" i="4"/>
  <c r="E359" i="4"/>
  <c r="G359" i="4"/>
  <c r="H359" i="4"/>
  <c r="F359" i="4"/>
  <c r="B359" i="4"/>
  <c r="J359" i="4"/>
  <c r="F883" i="4"/>
  <c r="I883" i="4"/>
  <c r="I483" i="4"/>
  <c r="D483" i="4"/>
  <c r="J483" i="4"/>
  <c r="K483" i="4"/>
  <c r="G483" i="4"/>
  <c r="H483" i="4"/>
  <c r="B206" i="4"/>
  <c r="J206" i="4"/>
  <c r="F206" i="4"/>
  <c r="D206" i="4"/>
  <c r="C206" i="4"/>
  <c r="E206" i="4"/>
  <c r="I206" i="4"/>
  <c r="H206" i="4"/>
  <c r="G206" i="4"/>
  <c r="I461" i="4"/>
  <c r="E461" i="4"/>
  <c r="D461" i="4"/>
  <c r="B461" i="4"/>
  <c r="G461" i="4"/>
  <c r="F461" i="4"/>
  <c r="C461" i="4"/>
  <c r="J461" i="4"/>
  <c r="B187" i="5"/>
  <c r="C187" i="5" s="1"/>
  <c r="M323" i="5"/>
  <c r="N323" i="5" s="1"/>
  <c r="M485" i="5"/>
  <c r="N485" i="5" s="1"/>
  <c r="I565" i="5"/>
  <c r="J772" i="5"/>
  <c r="N394" i="5"/>
  <c r="N322" i="5"/>
  <c r="B484" i="5"/>
  <c r="C484" i="5" s="1"/>
  <c r="N187" i="5"/>
  <c r="N700" i="5"/>
  <c r="B394" i="5"/>
  <c r="C394" i="5" s="1"/>
  <c r="N799" i="5"/>
  <c r="I772" i="5"/>
  <c r="N502" i="5"/>
  <c r="M788" i="4"/>
  <c r="I54" i="4"/>
  <c r="D54" i="4"/>
  <c r="D51" i="4"/>
  <c r="C54" i="4"/>
  <c r="B54" i="4"/>
  <c r="C51" i="4"/>
  <c r="G54" i="4"/>
  <c r="E51" i="4"/>
  <c r="C34" i="5"/>
  <c r="F55" i="4"/>
  <c r="M35" i="5"/>
  <c r="N35" i="5" s="1"/>
  <c r="G51" i="4"/>
  <c r="N34" i="5"/>
  <c r="B51" i="4"/>
  <c r="I51" i="4"/>
  <c r="B701" i="5"/>
  <c r="C701" i="5" s="1"/>
  <c r="B466" i="5"/>
  <c r="C466" i="5" s="1"/>
  <c r="M701" i="5"/>
  <c r="N701" i="5" s="1"/>
  <c r="M787" i="4"/>
  <c r="N466" i="5"/>
  <c r="D55" i="4"/>
  <c r="H55" i="4"/>
  <c r="L55" i="4"/>
  <c r="E53" i="4"/>
  <c r="F51" i="4"/>
  <c r="G55" i="4"/>
  <c r="F53" i="4"/>
  <c r="C53" i="4"/>
  <c r="B53" i="4"/>
  <c r="I53" i="4"/>
  <c r="E54" i="4"/>
  <c r="E55" i="4"/>
  <c r="B55" i="4"/>
  <c r="J50" i="4"/>
  <c r="J49" i="4" s="1"/>
  <c r="B43" i="4"/>
  <c r="F47" i="4"/>
  <c r="E44" i="4"/>
  <c r="C43" i="4"/>
  <c r="L43" i="4"/>
  <c r="E43" i="4"/>
  <c r="M746" i="5"/>
  <c r="N746" i="5" s="1"/>
  <c r="M662" i="4"/>
  <c r="G43" i="4"/>
  <c r="K43" i="4"/>
  <c r="D42" i="4"/>
  <c r="F43" i="4"/>
  <c r="E335" i="4"/>
  <c r="K106" i="4"/>
  <c r="H808" i="4"/>
  <c r="H106" i="4"/>
  <c r="D87" i="4"/>
  <c r="F398" i="4"/>
  <c r="G398" i="4"/>
  <c r="L60" i="4"/>
  <c r="K826" i="4"/>
  <c r="D729" i="4"/>
  <c r="I729" i="4"/>
  <c r="G180" i="4"/>
  <c r="K576" i="4"/>
  <c r="G798" i="4"/>
  <c r="H79" i="4"/>
  <c r="L214" i="4"/>
  <c r="I79" i="4"/>
  <c r="J827" i="4"/>
  <c r="J198" i="4"/>
  <c r="G198" i="4"/>
  <c r="C583" i="4"/>
  <c r="B906" i="4"/>
  <c r="I906" i="4"/>
  <c r="H906" i="4"/>
  <c r="J906" i="4"/>
  <c r="F906" i="4"/>
  <c r="E906" i="4"/>
  <c r="D906" i="4"/>
  <c r="C906" i="4"/>
  <c r="G906" i="4"/>
  <c r="D857" i="4"/>
  <c r="E857" i="4"/>
  <c r="J857" i="4"/>
  <c r="B857" i="4"/>
  <c r="I857" i="4"/>
  <c r="G857" i="4"/>
  <c r="C857" i="4"/>
  <c r="F857" i="4"/>
  <c r="C852" i="4"/>
  <c r="F852" i="4"/>
  <c r="D852" i="4"/>
  <c r="H852" i="4"/>
  <c r="E852" i="4"/>
  <c r="H800" i="4"/>
  <c r="I800" i="4"/>
  <c r="C800" i="4"/>
  <c r="E800" i="4"/>
  <c r="D800" i="4"/>
  <c r="G800" i="4"/>
  <c r="B800" i="4"/>
  <c r="G781" i="4"/>
  <c r="J781" i="4"/>
  <c r="H781" i="4"/>
  <c r="B781" i="4"/>
  <c r="E781" i="4"/>
  <c r="I781" i="4"/>
  <c r="C781" i="4"/>
  <c r="F781" i="4"/>
  <c r="D781" i="4"/>
  <c r="F728" i="4"/>
  <c r="B728" i="4"/>
  <c r="D728" i="4"/>
  <c r="F610" i="4"/>
  <c r="J610" i="4"/>
  <c r="H610" i="4"/>
  <c r="G610" i="4"/>
  <c r="D585" i="4"/>
  <c r="E585" i="4"/>
  <c r="J585" i="4"/>
  <c r="C585" i="4"/>
  <c r="I585" i="4"/>
  <c r="B585" i="4"/>
  <c r="B510" i="4"/>
  <c r="F510" i="4"/>
  <c r="D510" i="4"/>
  <c r="J510" i="4"/>
  <c r="H510" i="4"/>
  <c r="F294" i="4"/>
  <c r="L294" i="4"/>
  <c r="H294" i="4"/>
  <c r="G294" i="4"/>
  <c r="I294" i="4"/>
  <c r="B294" i="4"/>
  <c r="J294" i="4"/>
  <c r="C294" i="4"/>
  <c r="K294" i="4"/>
  <c r="E294" i="4"/>
  <c r="D294" i="4"/>
  <c r="H213" i="4"/>
  <c r="G213" i="4"/>
  <c r="B179" i="4"/>
  <c r="F179" i="4"/>
  <c r="J179" i="4"/>
  <c r="D179" i="4"/>
  <c r="H179" i="4"/>
  <c r="E179" i="4"/>
  <c r="C179" i="4"/>
  <c r="G179" i="4"/>
  <c r="I179" i="4"/>
  <c r="F897" i="4"/>
  <c r="B335" i="4"/>
  <c r="I335" i="4"/>
  <c r="J808" i="4"/>
  <c r="I875" i="4"/>
  <c r="L72" i="4"/>
  <c r="K614" i="4"/>
  <c r="J87" i="4"/>
  <c r="B398" i="4"/>
  <c r="C729" i="4"/>
  <c r="G729" i="4"/>
  <c r="I826" i="4"/>
  <c r="I180" i="4"/>
  <c r="L576" i="4"/>
  <c r="K529" i="4"/>
  <c r="L529" i="4"/>
  <c r="B798" i="4"/>
  <c r="F163" i="4"/>
  <c r="F79" i="4"/>
  <c r="K159" i="4"/>
  <c r="H198" i="4"/>
  <c r="I583" i="4"/>
  <c r="D927" i="4"/>
  <c r="C927" i="4"/>
  <c r="E927" i="4"/>
  <c r="B927" i="4"/>
  <c r="J927" i="4"/>
  <c r="I927" i="4"/>
  <c r="G927" i="4"/>
  <c r="H927" i="4"/>
  <c r="F927" i="4"/>
  <c r="L927" i="4"/>
  <c r="J909" i="4"/>
  <c r="G909" i="4"/>
  <c r="B909" i="4"/>
  <c r="H909" i="4"/>
  <c r="F909" i="4"/>
  <c r="C909" i="4"/>
  <c r="D909" i="4"/>
  <c r="E909" i="4"/>
  <c r="I909" i="4"/>
  <c r="C910" i="4"/>
  <c r="G910" i="4"/>
  <c r="E910" i="4"/>
  <c r="J757" i="4"/>
  <c r="F757" i="4"/>
  <c r="I757" i="4"/>
  <c r="E757" i="4"/>
  <c r="C757" i="4"/>
  <c r="H757" i="4"/>
  <c r="B757" i="4"/>
  <c r="G582" i="4"/>
  <c r="C582" i="4"/>
  <c r="H415" i="4"/>
  <c r="D415" i="4"/>
  <c r="J415" i="4"/>
  <c r="G415" i="4"/>
  <c r="E415" i="4"/>
  <c r="F415" i="4"/>
  <c r="L335" i="4"/>
  <c r="F827" i="4"/>
  <c r="I827" i="4"/>
  <c r="C298" i="4"/>
  <c r="D298" i="4"/>
  <c r="E583" i="4"/>
  <c r="G583" i="4"/>
  <c r="D911" i="4"/>
  <c r="B911" i="4"/>
  <c r="G911" i="4"/>
  <c r="I911" i="4"/>
  <c r="C754" i="4"/>
  <c r="J754" i="4"/>
  <c r="F754" i="4"/>
  <c r="D754" i="4"/>
  <c r="I754" i="4"/>
  <c r="G754" i="4"/>
  <c r="E754" i="4"/>
  <c r="B754" i="4"/>
  <c r="H754" i="4"/>
  <c r="D727" i="4"/>
  <c r="H727" i="4"/>
  <c r="E587" i="4"/>
  <c r="I587" i="4"/>
  <c r="C587" i="4"/>
  <c r="B587" i="4"/>
  <c r="G587" i="4"/>
  <c r="D587" i="4"/>
  <c r="J513" i="4"/>
  <c r="I513" i="4"/>
  <c r="E413" i="4"/>
  <c r="G413" i="4"/>
  <c r="C413" i="4"/>
  <c r="F413" i="4"/>
  <c r="B413" i="4"/>
  <c r="I413" i="4"/>
  <c r="D413" i="4"/>
  <c r="H413" i="4"/>
  <c r="B240" i="4"/>
  <c r="I240" i="4"/>
  <c r="G240" i="4"/>
  <c r="D240" i="4"/>
  <c r="F240" i="4"/>
  <c r="J240" i="4"/>
  <c r="H240" i="4"/>
  <c r="D79" i="4"/>
  <c r="C79" i="4"/>
  <c r="E106" i="4"/>
  <c r="C398" i="4"/>
  <c r="E398" i="4"/>
  <c r="L511" i="4"/>
  <c r="K60" i="4"/>
  <c r="K727" i="4"/>
  <c r="B214" i="4"/>
  <c r="E798" i="4"/>
  <c r="J798" i="4"/>
  <c r="B79" i="4"/>
  <c r="J79" i="4"/>
  <c r="L240" i="4"/>
  <c r="J413" i="4"/>
  <c r="F583" i="4"/>
  <c r="D198" i="4"/>
  <c r="D583" i="4"/>
  <c r="I907" i="4"/>
  <c r="D907" i="4"/>
  <c r="B907" i="4"/>
  <c r="G907" i="4"/>
  <c r="H907" i="4"/>
  <c r="E907" i="4"/>
  <c r="C907" i="4"/>
  <c r="F907" i="4"/>
  <c r="J907" i="4"/>
  <c r="I908" i="4"/>
  <c r="D908" i="4"/>
  <c r="F908" i="4"/>
  <c r="G908" i="4"/>
  <c r="H908" i="4"/>
  <c r="J908" i="4"/>
  <c r="E908" i="4"/>
  <c r="C908" i="4"/>
  <c r="B908" i="4"/>
  <c r="G830" i="4"/>
  <c r="C830" i="4"/>
  <c r="E830" i="4"/>
  <c r="D830" i="4"/>
  <c r="F830" i="4"/>
  <c r="I830" i="4"/>
  <c r="B830" i="4"/>
  <c r="J830" i="4"/>
  <c r="J784" i="4"/>
  <c r="F784" i="4"/>
  <c r="D784" i="4"/>
  <c r="H784" i="4"/>
  <c r="G784" i="4"/>
  <c r="I784" i="4"/>
  <c r="B784" i="4"/>
  <c r="E753" i="4"/>
  <c r="C753" i="4"/>
  <c r="D753" i="4"/>
  <c r="H753" i="4"/>
  <c r="G753" i="4"/>
  <c r="I730" i="4"/>
  <c r="C730" i="4"/>
  <c r="B730" i="4"/>
  <c r="G730" i="4"/>
  <c r="J730" i="4"/>
  <c r="F730" i="4"/>
  <c r="E730" i="4"/>
  <c r="D730" i="4"/>
  <c r="H730" i="4"/>
  <c r="D731" i="4"/>
  <c r="G731" i="4"/>
  <c r="I731" i="4"/>
  <c r="F731" i="4"/>
  <c r="F668" i="4"/>
  <c r="E668" i="4"/>
  <c r="B668" i="4"/>
  <c r="I668" i="4"/>
  <c r="J668" i="4"/>
  <c r="G668" i="4"/>
  <c r="E609" i="4"/>
  <c r="F609" i="4"/>
  <c r="H609" i="4"/>
  <c r="C609" i="4"/>
  <c r="D609" i="4"/>
  <c r="B609" i="4"/>
  <c r="I609" i="4"/>
  <c r="G609" i="4"/>
  <c r="J609" i="4"/>
  <c r="I496" i="4"/>
  <c r="D496" i="4"/>
  <c r="F496" i="4"/>
  <c r="H496" i="4"/>
  <c r="C496" i="4"/>
  <c r="E496" i="4"/>
  <c r="B496" i="4"/>
  <c r="J496" i="4"/>
  <c r="G496" i="4"/>
  <c r="C416" i="4"/>
  <c r="E416" i="4"/>
  <c r="J416" i="4"/>
  <c r="C217" i="4"/>
  <c r="D217" i="4"/>
  <c r="D80" i="4"/>
  <c r="G80" i="4"/>
  <c r="F80" i="4"/>
  <c r="E80" i="4"/>
  <c r="H80" i="4"/>
  <c r="I80" i="4"/>
  <c r="B80" i="4"/>
  <c r="C80" i="4"/>
  <c r="J80" i="4"/>
  <c r="G65" i="4"/>
  <c r="B65" i="4"/>
  <c r="J65" i="4"/>
  <c r="K218" i="4"/>
  <c r="M437" i="4"/>
  <c r="K629" i="5"/>
  <c r="I46" i="4"/>
  <c r="M446" i="4"/>
  <c r="M230" i="4"/>
  <c r="N898" i="5"/>
  <c r="M530" i="5"/>
  <c r="N530" i="5" s="1"/>
  <c r="M302" i="4"/>
  <c r="B493" i="5"/>
  <c r="C493" i="5" s="1"/>
  <c r="N241" i="5"/>
  <c r="N889" i="5"/>
  <c r="C889" i="5"/>
  <c r="I151" i="5"/>
  <c r="M482" i="4"/>
  <c r="J601" i="5"/>
  <c r="N196" i="5"/>
  <c r="M242" i="5"/>
  <c r="N242" i="5" s="1"/>
  <c r="M845" i="5"/>
  <c r="N845" i="5" s="1"/>
  <c r="C196" i="5"/>
  <c r="M770" i="4"/>
  <c r="M266" i="4"/>
  <c r="E42" i="4"/>
  <c r="D46" i="4"/>
  <c r="B874" i="4"/>
  <c r="G874" i="4"/>
  <c r="I874" i="4"/>
  <c r="E874" i="4"/>
  <c r="G159" i="4"/>
  <c r="F159" i="4"/>
  <c r="C159" i="4"/>
  <c r="J159" i="4"/>
  <c r="H159" i="4"/>
  <c r="I159" i="4"/>
  <c r="D161" i="4"/>
  <c r="J161" i="4"/>
  <c r="I161" i="4"/>
  <c r="B161" i="4"/>
  <c r="E161" i="4"/>
  <c r="H161" i="4"/>
  <c r="C161" i="4"/>
  <c r="F161" i="4"/>
  <c r="G161" i="4"/>
  <c r="M143" i="5"/>
  <c r="N143" i="5" s="1"/>
  <c r="J163" i="4"/>
  <c r="K163" i="4"/>
  <c r="G163" i="4"/>
  <c r="G143" i="5"/>
  <c r="G142" i="5"/>
  <c r="G35" i="5"/>
  <c r="G34" i="5"/>
  <c r="H44" i="4"/>
  <c r="I44" i="4"/>
  <c r="G45" i="4"/>
  <c r="J44" i="4"/>
  <c r="H45" i="4"/>
  <c r="F46" i="4"/>
  <c r="F42" i="4"/>
  <c r="N25" i="5"/>
  <c r="E46" i="4"/>
  <c r="B25" i="5"/>
  <c r="B26" i="5" s="1"/>
  <c r="C26" i="5" s="1"/>
  <c r="H46" i="4"/>
  <c r="M842" i="4"/>
  <c r="M692" i="5"/>
  <c r="N692" i="5" s="1"/>
  <c r="N772" i="5"/>
  <c r="K566" i="5"/>
  <c r="B691" i="5"/>
  <c r="B692" i="5" s="1"/>
  <c r="C692" i="5" s="1"/>
  <c r="B772" i="5"/>
  <c r="C772" i="5" s="1"/>
  <c r="M392" i="4"/>
  <c r="M176" i="4"/>
  <c r="M500" i="4"/>
  <c r="M454" i="4"/>
  <c r="M617" i="4"/>
  <c r="M167" i="4"/>
  <c r="M806" i="4"/>
  <c r="J26" i="5"/>
  <c r="M494" i="5"/>
  <c r="N494" i="5" s="1"/>
  <c r="L611" i="4"/>
  <c r="L722" i="4"/>
  <c r="B502" i="5"/>
  <c r="C502" i="5" s="1"/>
  <c r="M791" i="5"/>
  <c r="N791" i="5" s="1"/>
  <c r="K214" i="4"/>
  <c r="I233" i="5"/>
  <c r="K287" i="4"/>
  <c r="K173" i="4"/>
  <c r="L478" i="4"/>
  <c r="K478" i="4"/>
  <c r="L916" i="4"/>
  <c r="K916" i="4"/>
  <c r="L91" i="4"/>
  <c r="K91" i="4"/>
  <c r="M698" i="4"/>
  <c r="K611" i="4"/>
  <c r="L313" i="4"/>
  <c r="B304" i="5"/>
  <c r="B898" i="5"/>
  <c r="C898" i="5" s="1"/>
  <c r="M728" i="5"/>
  <c r="N728" i="5" s="1"/>
  <c r="B529" i="5"/>
  <c r="B530" i="5" s="1"/>
  <c r="C530" i="5" s="1"/>
  <c r="K837" i="4"/>
  <c r="M581" i="4"/>
  <c r="M878" i="4"/>
  <c r="M626" i="4"/>
  <c r="L794" i="4"/>
  <c r="K654" i="4"/>
  <c r="L817" i="4"/>
  <c r="J628" i="5"/>
  <c r="K845" i="4"/>
  <c r="L845" i="4"/>
  <c r="K585" i="4"/>
  <c r="L585" i="4"/>
  <c r="L721" i="4"/>
  <c r="K721" i="4"/>
  <c r="B223" i="5"/>
  <c r="B224" i="5" s="1"/>
  <c r="C224" i="5" s="1"/>
  <c r="K313" i="4"/>
  <c r="L654" i="4"/>
  <c r="N304" i="5"/>
  <c r="N727" i="5"/>
  <c r="L94" i="4"/>
  <c r="M94" i="4" s="1"/>
  <c r="M656" i="5"/>
  <c r="N656" i="5" s="1"/>
  <c r="K125" i="5"/>
  <c r="J233" i="5"/>
  <c r="K720" i="4"/>
  <c r="L343" i="4"/>
  <c r="K343" i="4"/>
  <c r="K818" i="4"/>
  <c r="L818" i="4"/>
  <c r="K754" i="4"/>
  <c r="L754" i="4"/>
  <c r="M536" i="4"/>
  <c r="M428" i="4"/>
  <c r="M356" i="4"/>
  <c r="M832" i="4"/>
  <c r="M338" i="4"/>
  <c r="M194" i="4"/>
  <c r="H756" i="4"/>
  <c r="L178" i="4"/>
  <c r="L106" i="4"/>
  <c r="M328" i="4"/>
  <c r="M580" i="4"/>
  <c r="D756" i="4"/>
  <c r="M896" i="4"/>
  <c r="M320" i="4"/>
  <c r="K531" i="4"/>
  <c r="L531" i="4"/>
  <c r="L648" i="4"/>
  <c r="G540" i="4"/>
  <c r="F810" i="4"/>
  <c r="G692" i="4"/>
  <c r="H692" i="4"/>
  <c r="L200" i="4"/>
  <c r="J124" i="5"/>
  <c r="M521" i="5"/>
  <c r="N521" i="5" s="1"/>
  <c r="B340" i="5"/>
  <c r="B341" i="5" s="1"/>
  <c r="C341" i="5" s="1"/>
  <c r="B835" i="5"/>
  <c r="C835" i="5" s="1"/>
  <c r="F803" i="4"/>
  <c r="C803" i="4"/>
  <c r="B655" i="5"/>
  <c r="B656" i="5" s="1"/>
  <c r="C656" i="5" s="1"/>
  <c r="K299" i="4"/>
  <c r="D663" i="4"/>
  <c r="C810" i="4"/>
  <c r="F299" i="4"/>
  <c r="L247" i="4"/>
  <c r="M247" i="4" s="1"/>
  <c r="B542" i="4"/>
  <c r="G542" i="4"/>
  <c r="K283" i="4"/>
  <c r="I299" i="4"/>
  <c r="L756" i="4"/>
  <c r="L61" i="4"/>
  <c r="K249" i="4"/>
  <c r="I756" i="4"/>
  <c r="G756" i="4"/>
  <c r="L542" i="4"/>
  <c r="M95" i="4"/>
  <c r="M824" i="4"/>
  <c r="M716" i="4"/>
  <c r="M644" i="4"/>
  <c r="M464" i="4"/>
  <c r="M140" i="4"/>
  <c r="I45" i="4"/>
  <c r="C648" i="4"/>
  <c r="B810" i="4"/>
  <c r="B692" i="4"/>
  <c r="L692" i="4"/>
  <c r="L45" i="4"/>
  <c r="J305" i="5"/>
  <c r="J304" i="5" s="1"/>
  <c r="F45" i="4"/>
  <c r="B520" i="5"/>
  <c r="B521" i="5" s="1"/>
  <c r="C521" i="5" s="1"/>
  <c r="N835" i="5"/>
  <c r="I628" i="5"/>
  <c r="D542" i="4"/>
  <c r="K803" i="4"/>
  <c r="I693" i="4"/>
  <c r="G803" i="4"/>
  <c r="D803" i="4"/>
  <c r="D45" i="4"/>
  <c r="G810" i="4"/>
  <c r="K45" i="4"/>
  <c r="J542" i="4"/>
  <c r="I542" i="4"/>
  <c r="M590" i="4"/>
  <c r="L892" i="4"/>
  <c r="L703" i="4"/>
  <c r="J521" i="5"/>
  <c r="K521" i="5" s="1"/>
  <c r="J692" i="4"/>
  <c r="K756" i="4"/>
  <c r="K384" i="4"/>
  <c r="E756" i="4"/>
  <c r="E755" i="4"/>
  <c r="G755" i="4"/>
  <c r="C45" i="4"/>
  <c r="E45" i="4"/>
  <c r="J810" i="4"/>
  <c r="F692" i="4"/>
  <c r="E692" i="4"/>
  <c r="K55" i="4"/>
  <c r="L535" i="4"/>
  <c r="C169" i="5"/>
  <c r="B803" i="4"/>
  <c r="E542" i="4"/>
  <c r="I269" i="5"/>
  <c r="D692" i="4"/>
  <c r="C756" i="4"/>
  <c r="F755" i="4"/>
  <c r="M59" i="4"/>
  <c r="H47" i="4"/>
  <c r="C44" i="4"/>
  <c r="C47" i="4"/>
  <c r="G47" i="4"/>
  <c r="G44" i="4"/>
  <c r="F44" i="4"/>
  <c r="D44" i="4"/>
  <c r="I47" i="4"/>
  <c r="M41" i="4"/>
  <c r="C46" i="4"/>
  <c r="G46" i="4"/>
  <c r="B42" i="4"/>
  <c r="G42" i="4"/>
  <c r="I42" i="4"/>
  <c r="H42" i="4"/>
  <c r="J42" i="4"/>
  <c r="B47" i="4"/>
  <c r="D47" i="4"/>
  <c r="I43" i="4"/>
  <c r="D43" i="4"/>
  <c r="B242" i="5"/>
  <c r="C242" i="5" s="1"/>
  <c r="C241" i="5"/>
  <c r="K884" i="4"/>
  <c r="M884" i="4" s="1"/>
  <c r="B214" i="5"/>
  <c r="B215" i="5" s="1"/>
  <c r="C215" i="5" s="1"/>
  <c r="K852" i="4"/>
  <c r="M890" i="5"/>
  <c r="N890" i="5" s="1"/>
  <c r="N844" i="5"/>
  <c r="M197" i="5"/>
  <c r="N197" i="5" s="1"/>
  <c r="M44" i="5"/>
  <c r="N44" i="5" s="1"/>
  <c r="N160" i="5"/>
  <c r="N178" i="5"/>
  <c r="B295" i="5"/>
  <c r="B296" i="5" s="1"/>
  <c r="C296" i="5" s="1"/>
  <c r="M683" i="5"/>
  <c r="N683" i="5" s="1"/>
  <c r="L420" i="4"/>
  <c r="K765" i="4"/>
  <c r="I341" i="5"/>
  <c r="M554" i="4"/>
  <c r="L253" i="4"/>
  <c r="N619" i="5"/>
  <c r="K602" i="5"/>
  <c r="L236" i="4"/>
  <c r="L596" i="4"/>
  <c r="B142" i="5"/>
  <c r="B143" i="5" s="1"/>
  <c r="C143" i="5" s="1"/>
  <c r="N43" i="5"/>
  <c r="N574" i="5"/>
  <c r="N808" i="5"/>
  <c r="N745" i="5"/>
  <c r="N295" i="5"/>
  <c r="B683" i="5"/>
  <c r="C683" i="5" s="1"/>
  <c r="K420" i="4"/>
  <c r="L438" i="4"/>
  <c r="L358" i="4"/>
  <c r="L695" i="4"/>
  <c r="K268" i="4"/>
  <c r="L898" i="4"/>
  <c r="M734" i="4"/>
  <c r="M158" i="4"/>
  <c r="L143" i="4"/>
  <c r="L339" i="4"/>
  <c r="M215" i="5"/>
  <c r="N215" i="5" s="1"/>
  <c r="L852" i="4"/>
  <c r="M139" i="4"/>
  <c r="B575" i="5"/>
  <c r="C575" i="5" s="1"/>
  <c r="B106" i="5"/>
  <c r="C106" i="5" s="1"/>
  <c r="B160" i="5"/>
  <c r="B161" i="5" s="1"/>
  <c r="C161" i="5" s="1"/>
  <c r="M809" i="5"/>
  <c r="N809" i="5" s="1"/>
  <c r="N682" i="5"/>
  <c r="K438" i="4"/>
  <c r="L416" i="4"/>
  <c r="L144" i="4"/>
  <c r="L729" i="4"/>
  <c r="K323" i="4"/>
  <c r="M374" i="4"/>
  <c r="M122" i="4"/>
  <c r="K535" i="4"/>
  <c r="K542" i="4"/>
  <c r="M212" i="4"/>
  <c r="B448" i="5"/>
  <c r="M449" i="5"/>
  <c r="N449" i="5" s="1"/>
  <c r="N448" i="5"/>
  <c r="K209" i="4"/>
  <c r="M209" i="4" s="1"/>
  <c r="N673" i="5"/>
  <c r="B673" i="5"/>
  <c r="B674" i="5" s="1"/>
  <c r="C674" i="5" s="1"/>
  <c r="K631" i="4"/>
  <c r="L631" i="4"/>
  <c r="M863" i="5"/>
  <c r="N863" i="5" s="1"/>
  <c r="N862" i="5"/>
  <c r="L492" i="4"/>
  <c r="K492" i="4"/>
  <c r="K783" i="4"/>
  <c r="B718" i="5"/>
  <c r="B719" i="5" s="1"/>
  <c r="C719" i="5" s="1"/>
  <c r="M719" i="5"/>
  <c r="N719" i="5" s="1"/>
  <c r="K348" i="4"/>
  <c r="M260" i="5"/>
  <c r="N260" i="5" s="1"/>
  <c r="B259" i="5"/>
  <c r="N259" i="5"/>
  <c r="K422" i="5"/>
  <c r="I421" i="5"/>
  <c r="K637" i="4"/>
  <c r="L637" i="4"/>
  <c r="N709" i="5"/>
  <c r="M710" i="5"/>
  <c r="N710" i="5" s="1"/>
  <c r="B709" i="5"/>
  <c r="K751" i="4"/>
  <c r="L751" i="4"/>
  <c r="J737" i="5"/>
  <c r="K571" i="4"/>
  <c r="L571" i="4"/>
  <c r="I557" i="5"/>
  <c r="J557" i="5"/>
  <c r="J377" i="5"/>
  <c r="I377" i="5"/>
  <c r="K391" i="4"/>
  <c r="L391" i="4"/>
  <c r="I197" i="5"/>
  <c r="L211" i="4"/>
  <c r="M211" i="4" s="1"/>
  <c r="J197" i="5"/>
  <c r="L728" i="4"/>
  <c r="K728" i="4"/>
  <c r="L727" i="4"/>
  <c r="L367" i="4"/>
  <c r="K367" i="4"/>
  <c r="M872" i="5"/>
  <c r="N872" i="5" s="1"/>
  <c r="N871" i="5"/>
  <c r="L775" i="4"/>
  <c r="K775" i="4"/>
  <c r="K152" i="5"/>
  <c r="J151" i="5"/>
  <c r="J647" i="5"/>
  <c r="I647" i="5"/>
  <c r="L661" i="4"/>
  <c r="K337" i="4"/>
  <c r="J323" i="5"/>
  <c r="I323" i="5"/>
  <c r="L488" i="4"/>
  <c r="K488" i="4"/>
  <c r="K254" i="4"/>
  <c r="L254" i="4"/>
  <c r="L180" i="4"/>
  <c r="L357" i="4"/>
  <c r="L359" i="4"/>
  <c r="K359" i="4"/>
  <c r="K289" i="4"/>
  <c r="L289" i="4"/>
  <c r="L141" i="4"/>
  <c r="K141" i="4"/>
  <c r="M80" i="5"/>
  <c r="N80" i="5" s="1"/>
  <c r="N79" i="5"/>
  <c r="B79" i="5"/>
  <c r="C79" i="5" s="1"/>
  <c r="N556" i="5"/>
  <c r="M557" i="5"/>
  <c r="N557" i="5" s="1"/>
  <c r="L577" i="4"/>
  <c r="K577" i="4"/>
  <c r="L463" i="4"/>
  <c r="J449" i="5"/>
  <c r="K463" i="4"/>
  <c r="I449" i="5"/>
  <c r="K197" i="4"/>
  <c r="L197" i="4"/>
  <c r="K164" i="4"/>
  <c r="L164" i="4"/>
  <c r="J278" i="5"/>
  <c r="I278" i="5"/>
  <c r="M431" i="5"/>
  <c r="N431" i="5" s="1"/>
  <c r="N430" i="5"/>
  <c r="J674" i="5"/>
  <c r="K688" i="4"/>
  <c r="K551" i="4"/>
  <c r="L551" i="4"/>
  <c r="B88" i="5"/>
  <c r="N88" i="5"/>
  <c r="L337" i="4"/>
  <c r="K661" i="4"/>
  <c r="I737" i="5"/>
  <c r="L574" i="4"/>
  <c r="K574" i="4"/>
  <c r="N385" i="5"/>
  <c r="B385" i="5"/>
  <c r="L344" i="4"/>
  <c r="K344" i="4"/>
  <c r="K161" i="4"/>
  <c r="K125" i="4"/>
  <c r="L125" i="4"/>
  <c r="K639" i="4"/>
  <c r="L639" i="4"/>
  <c r="I665" i="5"/>
  <c r="K679" i="4"/>
  <c r="J665" i="5"/>
  <c r="L679" i="4"/>
  <c r="L319" i="4"/>
  <c r="K319" i="4"/>
  <c r="K731" i="4"/>
  <c r="L731" i="4"/>
  <c r="K143" i="4"/>
  <c r="L537" i="4"/>
  <c r="K537" i="4"/>
  <c r="L402" i="4"/>
  <c r="L199" i="4"/>
  <c r="K199" i="4"/>
  <c r="L127" i="4"/>
  <c r="K127" i="4"/>
  <c r="L895" i="4"/>
  <c r="K895" i="4"/>
  <c r="J881" i="5"/>
  <c r="I881" i="5"/>
  <c r="K675" i="4"/>
  <c r="K601" i="4"/>
  <c r="K355" i="4"/>
  <c r="L355" i="4"/>
  <c r="M104" i="4"/>
  <c r="K110" i="4"/>
  <c r="K175" i="4"/>
  <c r="J161" i="5"/>
  <c r="K501" i="4"/>
  <c r="L501" i="4"/>
  <c r="L341" i="4"/>
  <c r="K341" i="4"/>
  <c r="K155" i="4"/>
  <c r="L155" i="4"/>
  <c r="J845" i="5"/>
  <c r="L859" i="4"/>
  <c r="I845" i="5"/>
  <c r="K859" i="4"/>
  <c r="K891" i="4"/>
  <c r="L891" i="4"/>
  <c r="L890" i="4"/>
  <c r="K730" i="4"/>
  <c r="L730" i="4"/>
  <c r="E693" i="4"/>
  <c r="F693" i="4"/>
  <c r="H693" i="4"/>
  <c r="D693" i="4"/>
  <c r="G693" i="4"/>
  <c r="J693" i="4"/>
  <c r="C693" i="4"/>
  <c r="J613" i="4"/>
  <c r="E613" i="4"/>
  <c r="B613" i="4"/>
  <c r="C613" i="4"/>
  <c r="G613" i="4"/>
  <c r="D613" i="4"/>
  <c r="H613" i="4"/>
  <c r="I613" i="4"/>
  <c r="F613" i="4"/>
  <c r="H411" i="4"/>
  <c r="D411" i="4"/>
  <c r="C411" i="4"/>
  <c r="F411" i="4"/>
  <c r="J411" i="4"/>
  <c r="C782" i="4"/>
  <c r="G782" i="4"/>
  <c r="D782" i="4"/>
  <c r="E782" i="4"/>
  <c r="F782" i="4"/>
  <c r="J782" i="4"/>
  <c r="B782" i="4"/>
  <c r="H829" i="4"/>
  <c r="D829" i="4"/>
  <c r="F829" i="4"/>
  <c r="G829" i="4"/>
  <c r="B829" i="4"/>
  <c r="I829" i="4"/>
  <c r="E829" i="4"/>
  <c r="J829" i="4"/>
  <c r="C829" i="4"/>
  <c r="L584" i="4"/>
  <c r="K584" i="4"/>
  <c r="I387" i="4"/>
  <c r="L387" i="4"/>
  <c r="H387" i="4"/>
  <c r="H388" i="4"/>
  <c r="C388" i="4"/>
  <c r="F388" i="4"/>
  <c r="I388" i="4"/>
  <c r="E388" i="4"/>
  <c r="B388" i="4"/>
  <c r="J388" i="4"/>
  <c r="D388" i="4"/>
  <c r="G388" i="4"/>
  <c r="J242" i="4"/>
  <c r="G242" i="4"/>
  <c r="H242" i="4"/>
  <c r="I242" i="4"/>
  <c r="B242" i="4"/>
  <c r="D242" i="4"/>
  <c r="E242" i="4"/>
  <c r="C242" i="4"/>
  <c r="B163" i="4"/>
  <c r="C163" i="4"/>
  <c r="L163" i="4"/>
  <c r="E163" i="4"/>
  <c r="H78" i="4"/>
  <c r="E78" i="4"/>
  <c r="C78" i="4"/>
  <c r="D78" i="4"/>
  <c r="G78" i="4"/>
  <c r="J78" i="4"/>
  <c r="I78" i="4"/>
  <c r="F78" i="4"/>
  <c r="B78" i="4"/>
  <c r="B63" i="4"/>
  <c r="G63" i="4"/>
  <c r="I63" i="4"/>
  <c r="E63" i="4"/>
  <c r="D63" i="4"/>
  <c r="H63" i="4"/>
  <c r="F63" i="4"/>
  <c r="C63" i="4"/>
  <c r="J63" i="4"/>
  <c r="D726" i="4"/>
  <c r="K726" i="4"/>
  <c r="I726" i="4"/>
  <c r="F756" i="4"/>
  <c r="J756" i="4"/>
  <c r="B414" i="4"/>
  <c r="J414" i="4"/>
  <c r="G414" i="4"/>
  <c r="E414" i="4"/>
  <c r="H414" i="4"/>
  <c r="F414" i="4"/>
  <c r="C414" i="4"/>
  <c r="D414" i="4"/>
  <c r="I414" i="4"/>
  <c r="J663" i="4"/>
  <c r="G663" i="4"/>
  <c r="E663" i="4"/>
  <c r="H663" i="4"/>
  <c r="C663" i="4"/>
  <c r="K663" i="4"/>
  <c r="I663" i="4"/>
  <c r="F663" i="4"/>
  <c r="I386" i="4"/>
  <c r="F386" i="4"/>
  <c r="D386" i="4"/>
  <c r="C386" i="4"/>
  <c r="H386" i="4"/>
  <c r="B386" i="4"/>
  <c r="E386" i="4"/>
  <c r="J386" i="4"/>
  <c r="G386" i="4"/>
  <c r="F244" i="4"/>
  <c r="D244" i="4"/>
  <c r="G162" i="4"/>
  <c r="K162" i="4"/>
  <c r="E62" i="4"/>
  <c r="B62" i="4"/>
  <c r="D62" i="4"/>
  <c r="I62" i="4"/>
  <c r="J62" i="4"/>
  <c r="C62" i="4"/>
  <c r="G62" i="4"/>
  <c r="L62" i="4"/>
  <c r="F62" i="4"/>
  <c r="H62" i="4"/>
  <c r="K62" i="4"/>
  <c r="I64" i="4"/>
  <c r="D64" i="4"/>
  <c r="C64" i="4"/>
  <c r="G64" i="4"/>
  <c r="I817" i="5"/>
  <c r="J817" i="5"/>
  <c r="E729" i="4"/>
  <c r="F729" i="4"/>
  <c r="L755" i="4"/>
  <c r="D755" i="4"/>
  <c r="C755" i="4"/>
  <c r="H755" i="4"/>
  <c r="K755" i="4"/>
  <c r="D412" i="4"/>
  <c r="G412" i="4"/>
  <c r="H412" i="4"/>
  <c r="C412" i="4"/>
  <c r="J412" i="4"/>
  <c r="I412" i="4"/>
  <c r="F412" i="4"/>
  <c r="B412" i="4"/>
  <c r="E412" i="4"/>
  <c r="I758" i="4"/>
  <c r="J758" i="4"/>
  <c r="C664" i="4"/>
  <c r="K664" i="4"/>
  <c r="L664" i="4"/>
  <c r="B611" i="4"/>
  <c r="G611" i="4"/>
  <c r="H611" i="4"/>
  <c r="E611" i="4"/>
  <c r="L726" i="4"/>
  <c r="G384" i="4"/>
  <c r="D384" i="4"/>
  <c r="E384" i="4"/>
  <c r="I384" i="4"/>
  <c r="F384" i="4"/>
  <c r="H384" i="4"/>
  <c r="C384" i="4"/>
  <c r="L384" i="4"/>
  <c r="J384" i="4"/>
  <c r="B299" i="4"/>
  <c r="J299" i="4"/>
  <c r="D299" i="4"/>
  <c r="E299" i="4"/>
  <c r="C299" i="4"/>
  <c r="I160" i="4"/>
  <c r="J160" i="4"/>
  <c r="B160" i="4"/>
  <c r="H160" i="4"/>
  <c r="C160" i="4"/>
  <c r="D160" i="4"/>
  <c r="F160" i="4"/>
  <c r="E160" i="4"/>
  <c r="G160" i="4"/>
  <c r="F83" i="4"/>
  <c r="E83" i="4"/>
  <c r="G83" i="4"/>
  <c r="I83" i="4"/>
  <c r="J83" i="4"/>
  <c r="C83" i="4"/>
  <c r="D83" i="4"/>
  <c r="B83" i="4"/>
  <c r="C61" i="4"/>
  <c r="D61" i="4"/>
  <c r="F61" i="4"/>
  <c r="G61" i="4"/>
  <c r="E61" i="4"/>
  <c r="H61" i="4"/>
  <c r="J61" i="4"/>
  <c r="B61" i="4"/>
  <c r="I61" i="4"/>
  <c r="H690" i="4"/>
  <c r="B690" i="4"/>
  <c r="E690" i="4"/>
  <c r="D690" i="4"/>
  <c r="J690" i="4"/>
  <c r="G690" i="4"/>
  <c r="I690" i="4"/>
  <c r="F690" i="4"/>
  <c r="G389" i="4"/>
  <c r="I389" i="4"/>
  <c r="B389" i="4"/>
  <c r="J389" i="4"/>
  <c r="K389" i="4"/>
  <c r="C389" i="4"/>
  <c r="F389" i="4"/>
  <c r="E389" i="4"/>
  <c r="D389" i="4"/>
  <c r="J195" i="4"/>
  <c r="F195" i="4"/>
  <c r="H195" i="4"/>
  <c r="E195" i="4"/>
  <c r="D195" i="4"/>
  <c r="B195" i="4"/>
  <c r="C195" i="4"/>
  <c r="K195" i="4"/>
  <c r="I195" i="4"/>
  <c r="G195" i="4"/>
  <c r="L195" i="4"/>
  <c r="E178" i="4"/>
  <c r="C178" i="4"/>
  <c r="D178" i="4"/>
  <c r="F105" i="4"/>
  <c r="G105" i="4"/>
  <c r="H105" i="4"/>
  <c r="N763" i="5"/>
  <c r="M764" i="5"/>
  <c r="N764" i="5" s="1"/>
  <c r="B763" i="5"/>
  <c r="L250" i="4"/>
  <c r="K250" i="4"/>
  <c r="L782" i="4"/>
  <c r="L485" i="4"/>
  <c r="K422" i="4"/>
  <c r="L422" i="4"/>
  <c r="K322" i="4"/>
  <c r="L322" i="4"/>
  <c r="K324" i="4"/>
  <c r="L324" i="4"/>
  <c r="B232" i="5"/>
  <c r="N232" i="5"/>
  <c r="M233" i="5"/>
  <c r="N233" i="5" s="1"/>
  <c r="K781" i="4"/>
  <c r="L781" i="4"/>
  <c r="L145" i="4"/>
  <c r="L213" i="4"/>
  <c r="K213" i="4"/>
  <c r="B637" i="5"/>
  <c r="N637" i="5"/>
  <c r="K360" i="4"/>
  <c r="L360" i="4"/>
  <c r="L321" i="4"/>
  <c r="L784" i="4"/>
  <c r="K784" i="4"/>
  <c r="L655" i="4"/>
  <c r="K655" i="4"/>
  <c r="K659" i="4"/>
  <c r="L659" i="4"/>
  <c r="N124" i="5"/>
  <c r="B124" i="5"/>
  <c r="K216" i="4"/>
  <c r="L63" i="4"/>
  <c r="K63" i="4"/>
  <c r="G855" i="4"/>
  <c r="H855" i="4"/>
  <c r="E855" i="4"/>
  <c r="K855" i="4"/>
  <c r="I855" i="4"/>
  <c r="F855" i="4"/>
  <c r="B855" i="4"/>
  <c r="D855" i="4"/>
  <c r="J855" i="4"/>
  <c r="L855" i="4"/>
  <c r="C855" i="4"/>
  <c r="L207" i="4"/>
  <c r="K207" i="4"/>
  <c r="K610" i="4"/>
  <c r="L610" i="4"/>
  <c r="L315" i="4"/>
  <c r="K315" i="4"/>
  <c r="K277" i="4"/>
  <c r="M277" i="4" s="1"/>
  <c r="L267" i="4"/>
  <c r="K412" i="4"/>
  <c r="L412" i="4"/>
  <c r="K314" i="4"/>
  <c r="L314" i="4"/>
  <c r="L206" i="4"/>
  <c r="K206" i="4"/>
  <c r="M68" i="4"/>
  <c r="K64" i="4"/>
  <c r="L64" i="4"/>
  <c r="L271" i="4"/>
  <c r="M629" i="5"/>
  <c r="N629" i="5" s="1"/>
  <c r="N628" i="5"/>
  <c r="B628" i="5"/>
  <c r="L414" i="4"/>
  <c r="K414" i="4"/>
  <c r="K317" i="4"/>
  <c r="L317" i="4"/>
  <c r="K170" i="4"/>
  <c r="L170" i="4"/>
  <c r="K208" i="4"/>
  <c r="L613" i="4"/>
  <c r="K613" i="4"/>
  <c r="L348" i="4"/>
  <c r="M166" i="4"/>
  <c r="L142" i="4"/>
  <c r="K593" i="4"/>
  <c r="L593" i="4"/>
  <c r="L657" i="4"/>
  <c r="K657" i="4"/>
  <c r="L260" i="4"/>
  <c r="K260" i="4"/>
  <c r="D838" i="4"/>
  <c r="F838" i="4"/>
  <c r="G838" i="4"/>
  <c r="B838" i="4"/>
  <c r="H838" i="4"/>
  <c r="C838" i="4"/>
  <c r="E838" i="4"/>
  <c r="J838" i="4"/>
  <c r="I838" i="4"/>
  <c r="L809" i="4"/>
  <c r="B809" i="4"/>
  <c r="K809" i="4"/>
  <c r="C809" i="4"/>
  <c r="E809" i="4"/>
  <c r="D809" i="4"/>
  <c r="H809" i="4"/>
  <c r="F809" i="4"/>
  <c r="G809" i="4"/>
  <c r="I809" i="4"/>
  <c r="J809" i="4"/>
  <c r="D736" i="4"/>
  <c r="H736" i="4"/>
  <c r="F736" i="4"/>
  <c r="B736" i="4"/>
  <c r="E736" i="4"/>
  <c r="C736" i="4"/>
  <c r="J736" i="4"/>
  <c r="I736" i="4"/>
  <c r="G736" i="4"/>
  <c r="F739" i="4"/>
  <c r="E739" i="4"/>
  <c r="D739" i="4"/>
  <c r="I739" i="4"/>
  <c r="G739" i="4"/>
  <c r="C739" i="4"/>
  <c r="B739" i="4"/>
  <c r="H739" i="4"/>
  <c r="J739" i="4"/>
  <c r="L739" i="4"/>
  <c r="I548" i="4"/>
  <c r="G548" i="4"/>
  <c r="E548" i="4"/>
  <c r="C548" i="4"/>
  <c r="F548" i="4"/>
  <c r="H548" i="4"/>
  <c r="D548" i="4"/>
  <c r="M350" i="5"/>
  <c r="N350" i="5" s="1"/>
  <c r="B349" i="5"/>
  <c r="N349" i="5"/>
  <c r="J249" i="4"/>
  <c r="F249" i="4"/>
  <c r="G249" i="4"/>
  <c r="D249" i="4"/>
  <c r="H249" i="4"/>
  <c r="I249" i="4"/>
  <c r="E249" i="4"/>
  <c r="C249" i="4"/>
  <c r="B249" i="4"/>
  <c r="F90" i="4"/>
  <c r="J90" i="4"/>
  <c r="G90" i="4"/>
  <c r="B90" i="4"/>
  <c r="L90" i="4"/>
  <c r="C90" i="4"/>
  <c r="K90" i="4"/>
  <c r="H90" i="4"/>
  <c r="I92" i="4"/>
  <c r="E92" i="4"/>
  <c r="B92" i="4"/>
  <c r="C92" i="4"/>
  <c r="K92" i="4"/>
  <c r="F92" i="4"/>
  <c r="G92" i="4"/>
  <c r="L92" i="4"/>
  <c r="D92" i="4"/>
  <c r="J80" i="5"/>
  <c r="K829" i="4"/>
  <c r="L863" i="4"/>
  <c r="K863" i="4"/>
  <c r="K193" i="4"/>
  <c r="J179" i="5"/>
  <c r="K589" i="4"/>
  <c r="L589" i="4"/>
  <c r="J575" i="5"/>
  <c r="J574" i="5" s="1"/>
  <c r="L67" i="4"/>
  <c r="K67" i="4"/>
  <c r="J53" i="5"/>
  <c r="L229" i="4"/>
  <c r="I215" i="5"/>
  <c r="K229" i="4"/>
  <c r="J215" i="5"/>
  <c r="K72" i="4"/>
  <c r="L568" i="4"/>
  <c r="K568" i="4"/>
  <c r="L233" i="4"/>
  <c r="K233" i="4"/>
  <c r="K780" i="4"/>
  <c r="K785" i="4"/>
  <c r="L785" i="4"/>
  <c r="L622" i="4"/>
  <c r="K622" i="4"/>
  <c r="B839" i="4"/>
  <c r="G839" i="4"/>
  <c r="I839" i="4"/>
  <c r="C762" i="4"/>
  <c r="F762" i="4"/>
  <c r="G762" i="4"/>
  <c r="D762" i="4"/>
  <c r="I762" i="4"/>
  <c r="F424" i="4"/>
  <c r="B424" i="4"/>
  <c r="H424" i="4"/>
  <c r="D424" i="4"/>
  <c r="C424" i="4"/>
  <c r="J424" i="4"/>
  <c r="E424" i="4"/>
  <c r="I424" i="4"/>
  <c r="G424" i="4"/>
  <c r="I368" i="4"/>
  <c r="H368" i="4"/>
  <c r="J368" i="4"/>
  <c r="L368" i="4"/>
  <c r="K368" i="4"/>
  <c r="J305" i="4"/>
  <c r="G305" i="4"/>
  <c r="D305" i="4"/>
  <c r="B305" i="4"/>
  <c r="E305" i="4"/>
  <c r="C305" i="4"/>
  <c r="I305" i="4"/>
  <c r="H305" i="4"/>
  <c r="F305" i="4"/>
  <c r="E251" i="4"/>
  <c r="G251" i="4"/>
  <c r="K251" i="4"/>
  <c r="J251" i="4"/>
  <c r="L251" i="4"/>
  <c r="F251" i="4"/>
  <c r="I251" i="4"/>
  <c r="C251" i="4"/>
  <c r="B251" i="4"/>
  <c r="H251" i="4"/>
  <c r="D251" i="4"/>
  <c r="I88" i="4"/>
  <c r="D88" i="4"/>
  <c r="C88" i="4"/>
  <c r="F88" i="4"/>
  <c r="B88" i="4"/>
  <c r="J88" i="4"/>
  <c r="H88" i="4"/>
  <c r="G88" i="4"/>
  <c r="E88" i="4"/>
  <c r="K88" i="4"/>
  <c r="L88" i="4"/>
  <c r="E89" i="4"/>
  <c r="C89" i="4"/>
  <c r="F89" i="4"/>
  <c r="B89" i="4"/>
  <c r="I89" i="4"/>
  <c r="G89" i="4"/>
  <c r="H89" i="4"/>
  <c r="J89" i="4"/>
  <c r="L89" i="4"/>
  <c r="K89" i="4"/>
  <c r="D89" i="4"/>
  <c r="I530" i="5"/>
  <c r="J530" i="5"/>
  <c r="L544" i="4"/>
  <c r="K544" i="4"/>
  <c r="K148" i="4"/>
  <c r="L148" i="4"/>
  <c r="I134" i="5"/>
  <c r="L112" i="4"/>
  <c r="K112" i="4"/>
  <c r="J98" i="5"/>
  <c r="I98" i="5"/>
  <c r="I80" i="5"/>
  <c r="K776" i="4"/>
  <c r="L776" i="4"/>
  <c r="I611" i="5"/>
  <c r="L625" i="4"/>
  <c r="K625" i="4"/>
  <c r="J611" i="5"/>
  <c r="L445" i="4"/>
  <c r="J431" i="5"/>
  <c r="K445" i="4"/>
  <c r="I431" i="5"/>
  <c r="L864" i="4"/>
  <c r="B781" i="5"/>
  <c r="M782" i="5"/>
  <c r="N782" i="5" s="1"/>
  <c r="N781" i="5"/>
  <c r="K564" i="4"/>
  <c r="K658" i="4"/>
  <c r="L658" i="4"/>
  <c r="L331" i="4"/>
  <c r="K331" i="4"/>
  <c r="G812" i="4"/>
  <c r="D812" i="4"/>
  <c r="I812" i="4"/>
  <c r="E812" i="4"/>
  <c r="B812" i="4"/>
  <c r="L812" i="4"/>
  <c r="C812" i="4"/>
  <c r="J812" i="4"/>
  <c r="K812" i="4"/>
  <c r="F812" i="4"/>
  <c r="G811" i="4"/>
  <c r="I811" i="4"/>
  <c r="D811" i="4"/>
  <c r="L811" i="4"/>
  <c r="B811" i="4"/>
  <c r="K811" i="4"/>
  <c r="F369" i="4"/>
  <c r="I369" i="4"/>
  <c r="J369" i="4"/>
  <c r="E369" i="4"/>
  <c r="B369" i="4"/>
  <c r="C369" i="4"/>
  <c r="G369" i="4"/>
  <c r="D369" i="4"/>
  <c r="H369" i="4"/>
  <c r="B304" i="4"/>
  <c r="D304" i="4"/>
  <c r="E304" i="4"/>
  <c r="F304" i="4"/>
  <c r="H304" i="4"/>
  <c r="G304" i="4"/>
  <c r="J304" i="4"/>
  <c r="C304" i="4"/>
  <c r="B119" i="4"/>
  <c r="D119" i="4"/>
  <c r="C119" i="4"/>
  <c r="F119" i="4"/>
  <c r="J119" i="4"/>
  <c r="I119" i="4"/>
  <c r="E119" i="4"/>
  <c r="G119" i="4"/>
  <c r="B87" i="4"/>
  <c r="H87" i="4"/>
  <c r="G87" i="4"/>
  <c r="E87" i="4"/>
  <c r="K87" i="4"/>
  <c r="C87" i="4"/>
  <c r="L87" i="4"/>
  <c r="K301" i="4"/>
  <c r="J287" i="5"/>
  <c r="L301" i="4"/>
  <c r="I287" i="5"/>
  <c r="L710" i="4"/>
  <c r="K710" i="4"/>
  <c r="L826" i="4"/>
  <c r="I863" i="5"/>
  <c r="L877" i="4"/>
  <c r="J863" i="5"/>
  <c r="K877" i="4"/>
  <c r="K697" i="4"/>
  <c r="I683" i="5"/>
  <c r="J683" i="5"/>
  <c r="L697" i="4"/>
  <c r="J467" i="5"/>
  <c r="K481" i="4"/>
  <c r="L481" i="4"/>
  <c r="I467" i="5"/>
  <c r="J791" i="5"/>
  <c r="L805" i="4"/>
  <c r="I791" i="5"/>
  <c r="K805" i="4"/>
  <c r="L862" i="4"/>
  <c r="K862" i="4"/>
  <c r="L415" i="4"/>
  <c r="K403" i="4"/>
  <c r="L403" i="4"/>
  <c r="K231" i="4"/>
  <c r="L231" i="4"/>
  <c r="L78" i="4"/>
  <c r="K78" i="4"/>
  <c r="H810" i="4"/>
  <c r="E810" i="4"/>
  <c r="K810" i="4"/>
  <c r="L810" i="4"/>
  <c r="C621" i="4"/>
  <c r="K621" i="4"/>
  <c r="I621" i="4"/>
  <c r="H621" i="4"/>
  <c r="J621" i="4"/>
  <c r="L621" i="4"/>
  <c r="G621" i="4"/>
  <c r="F621" i="4"/>
  <c r="E621" i="4"/>
  <c r="D621" i="4"/>
  <c r="B621" i="4"/>
  <c r="D397" i="4"/>
  <c r="C397" i="4"/>
  <c r="H397" i="4"/>
  <c r="F397" i="4"/>
  <c r="K397" i="4"/>
  <c r="I397" i="4"/>
  <c r="L397" i="4"/>
  <c r="G397" i="4"/>
  <c r="E397" i="4"/>
  <c r="J397" i="4"/>
  <c r="B397" i="4"/>
  <c r="E370" i="4"/>
  <c r="J370" i="4"/>
  <c r="I370" i="4"/>
  <c r="G370" i="4"/>
  <c r="C370" i="4"/>
  <c r="B370" i="4"/>
  <c r="H370" i="4"/>
  <c r="D370" i="4"/>
  <c r="F370" i="4"/>
  <c r="I44" i="5"/>
  <c r="L58" i="4"/>
  <c r="J44" i="5"/>
  <c r="K58" i="4"/>
  <c r="L292" i="4"/>
  <c r="K292" i="4"/>
  <c r="M914" i="4"/>
  <c r="J503" i="5"/>
  <c r="I503" i="5"/>
  <c r="K517" i="4"/>
  <c r="M517" i="4" s="1"/>
  <c r="K157" i="4"/>
  <c r="L157" i="4"/>
  <c r="J143" i="5"/>
  <c r="I142" i="5" s="1"/>
  <c r="K739" i="4"/>
  <c r="K737" i="4"/>
  <c r="L411" i="4"/>
  <c r="K411" i="4"/>
  <c r="L495" i="4"/>
  <c r="K495" i="4"/>
  <c r="L738" i="4"/>
  <c r="K494" i="4"/>
  <c r="L494" i="4"/>
  <c r="K79" i="4"/>
  <c r="L79" i="4"/>
  <c r="M62" i="5"/>
  <c r="N62" i="5" s="1"/>
  <c r="B61" i="5"/>
  <c r="N61" i="5"/>
  <c r="L286" i="4"/>
  <c r="K496" i="4"/>
  <c r="L496" i="4"/>
  <c r="C43" i="5"/>
  <c r="K623" i="4"/>
  <c r="L623" i="4"/>
  <c r="L711" i="4"/>
  <c r="L618" i="4"/>
  <c r="K618" i="4"/>
  <c r="K217" i="4"/>
  <c r="L217" i="4"/>
  <c r="L713" i="4"/>
  <c r="K713" i="4"/>
  <c r="K413" i="4"/>
  <c r="L413" i="4"/>
  <c r="L656" i="4"/>
  <c r="K619" i="4"/>
  <c r="L190" i="4"/>
  <c r="K190" i="4"/>
  <c r="K735" i="4"/>
  <c r="L735" i="4"/>
  <c r="L191" i="4"/>
  <c r="K191" i="4"/>
  <c r="K398" i="4"/>
  <c r="L398" i="4"/>
  <c r="K609" i="4"/>
  <c r="L609" i="4"/>
  <c r="K907" i="4"/>
  <c r="L907" i="4"/>
  <c r="L424" i="4"/>
  <c r="K424" i="4"/>
  <c r="K105" i="4"/>
  <c r="L105" i="4"/>
  <c r="M797" i="4"/>
  <c r="M329" i="4"/>
  <c r="K179" i="4"/>
  <c r="L179" i="4"/>
  <c r="L396" i="4"/>
  <c r="K396" i="4"/>
  <c r="L205" i="4"/>
  <c r="K205" i="4"/>
  <c r="L395" i="4"/>
  <c r="K395" i="4"/>
  <c r="L764" i="4"/>
  <c r="K764" i="4"/>
  <c r="I72" i="4"/>
  <c r="J72" i="4"/>
  <c r="G72" i="4"/>
  <c r="D72" i="4"/>
  <c r="F72" i="4"/>
  <c r="E72" i="4"/>
  <c r="B72" i="4"/>
  <c r="C72" i="4"/>
  <c r="H72" i="4"/>
  <c r="K769" i="4"/>
  <c r="J755" i="5"/>
  <c r="I755" i="5"/>
  <c r="L769" i="4"/>
  <c r="K421" i="4"/>
  <c r="L421" i="4"/>
  <c r="L841" i="4"/>
  <c r="J827" i="5"/>
  <c r="K841" i="4"/>
  <c r="I827" i="5"/>
  <c r="K762" i="4"/>
  <c r="L762" i="4"/>
  <c r="K583" i="4"/>
  <c r="L583" i="4"/>
  <c r="K370" i="4"/>
  <c r="C74" i="4"/>
  <c r="E74" i="4"/>
  <c r="F74" i="4"/>
  <c r="J74" i="4"/>
  <c r="D74" i="4"/>
  <c r="I74" i="4"/>
  <c r="G74" i="4"/>
  <c r="B74" i="4"/>
  <c r="K499" i="4"/>
  <c r="L499" i="4"/>
  <c r="J485" i="5"/>
  <c r="J484" i="5" s="1"/>
  <c r="K425" i="4"/>
  <c r="L425" i="4"/>
  <c r="K908" i="4"/>
  <c r="L908" i="4"/>
  <c r="K366" i="4"/>
  <c r="I502" i="4"/>
  <c r="C502" i="4"/>
  <c r="D502" i="4"/>
  <c r="H502" i="4"/>
  <c r="F502" i="4"/>
  <c r="J502" i="4"/>
  <c r="E502" i="4"/>
  <c r="L791" i="4"/>
  <c r="K791" i="4"/>
  <c r="K763" i="4"/>
  <c r="L763" i="4"/>
  <c r="L423" i="4"/>
  <c r="K423" i="4"/>
  <c r="K204" i="4"/>
  <c r="K71" i="4"/>
  <c r="L71" i="4"/>
  <c r="I899" i="5"/>
  <c r="K913" i="4"/>
  <c r="L913" i="4"/>
  <c r="J899" i="5"/>
  <c r="K909" i="4"/>
  <c r="L909" i="4"/>
  <c r="L73" i="4"/>
  <c r="K73" i="4"/>
  <c r="K274" i="4"/>
  <c r="L274" i="4"/>
  <c r="I260" i="5"/>
  <c r="J260" i="5"/>
  <c r="K548" i="4"/>
  <c r="L548" i="4"/>
  <c r="K691" i="4"/>
  <c r="K693" i="4"/>
  <c r="L693" i="4"/>
  <c r="L630" i="4"/>
  <c r="K630" i="4"/>
  <c r="L508" i="4"/>
  <c r="K508" i="4"/>
  <c r="J494" i="5"/>
  <c r="I494" i="5"/>
  <c r="J206" i="5"/>
  <c r="K220" i="4"/>
  <c r="M220" i="4" s="1"/>
  <c r="C875" i="4"/>
  <c r="G875" i="4"/>
  <c r="L875" i="4"/>
  <c r="B430" i="5"/>
  <c r="C430" i="5" s="1"/>
  <c r="M314" i="5"/>
  <c r="N314" i="5" s="1"/>
  <c r="G504" i="4"/>
  <c r="J504" i="4"/>
  <c r="H504" i="4"/>
  <c r="D504" i="4"/>
  <c r="I504" i="4"/>
  <c r="K504" i="4"/>
  <c r="C504" i="4"/>
  <c r="E504" i="4"/>
  <c r="F504" i="4"/>
  <c r="B504" i="4"/>
  <c r="K521" i="4"/>
  <c r="L521" i="4"/>
  <c r="L477" i="4"/>
  <c r="K477" i="4"/>
  <c r="K450" i="4"/>
  <c r="L450" i="4"/>
  <c r="K305" i="4"/>
  <c r="L504" i="4"/>
  <c r="M833" i="4"/>
  <c r="K796" i="4"/>
  <c r="I782" i="5"/>
  <c r="J782" i="5"/>
  <c r="L796" i="4"/>
  <c r="L760" i="4"/>
  <c r="K760" i="4"/>
  <c r="I350" i="5"/>
  <c r="L364" i="4"/>
  <c r="J350" i="5"/>
  <c r="K364" i="4"/>
  <c r="K549" i="4"/>
  <c r="L227" i="4"/>
  <c r="K227" i="4"/>
  <c r="I872" i="5"/>
  <c r="J872" i="5"/>
  <c r="K886" i="4"/>
  <c r="L886" i="4"/>
  <c r="K879" i="4"/>
  <c r="L879" i="4"/>
  <c r="I206" i="5"/>
  <c r="M359" i="5"/>
  <c r="N359" i="5" s="1"/>
  <c r="K900" i="4"/>
  <c r="F875" i="4"/>
  <c r="E875" i="4"/>
  <c r="K550" i="4"/>
  <c r="L691" i="4"/>
  <c r="I124" i="5"/>
  <c r="B313" i="5"/>
  <c r="C313" i="5" s="1"/>
  <c r="L910" i="4"/>
  <c r="K910" i="4"/>
  <c r="L447" i="4"/>
  <c r="K447" i="4"/>
  <c r="L452" i="4"/>
  <c r="K452" i="4"/>
  <c r="L688" i="4"/>
  <c r="I674" i="5"/>
  <c r="L97" i="4"/>
  <c r="K97" i="4"/>
  <c r="L427" i="4"/>
  <c r="K427" i="4"/>
  <c r="J413" i="5"/>
  <c r="I413" i="5"/>
  <c r="L748" i="4"/>
  <c r="K690" i="4"/>
  <c r="L690" i="4"/>
  <c r="K627" i="4"/>
  <c r="L627" i="4"/>
  <c r="N358" i="5"/>
  <c r="E234" i="4"/>
  <c r="L900" i="4"/>
  <c r="B875" i="4"/>
  <c r="D875" i="4"/>
  <c r="L550" i="4"/>
  <c r="M575" i="5"/>
  <c r="N575" i="5" s="1"/>
  <c r="C358" i="5"/>
  <c r="K83" i="4"/>
  <c r="L83" i="4"/>
  <c r="L911" i="4"/>
  <c r="K911" i="4"/>
  <c r="L906" i="4"/>
  <c r="K906" i="4"/>
  <c r="K520" i="4"/>
  <c r="L520" i="4"/>
  <c r="K475" i="4"/>
  <c r="L475" i="4"/>
  <c r="K74" i="4"/>
  <c r="L74" i="4"/>
  <c r="K546" i="4"/>
  <c r="L546" i="4"/>
  <c r="L96" i="4"/>
  <c r="K96" i="4"/>
  <c r="L694" i="4"/>
  <c r="K694" i="4"/>
  <c r="L880" i="4"/>
  <c r="K880" i="4"/>
  <c r="B538" i="4"/>
  <c r="G538" i="4"/>
  <c r="C538" i="4"/>
  <c r="E538" i="4"/>
  <c r="I538" i="4"/>
  <c r="J538" i="4"/>
  <c r="F538" i="4"/>
  <c r="D538" i="4"/>
  <c r="H538" i="4"/>
  <c r="K538" i="4"/>
  <c r="E539" i="4"/>
  <c r="C539" i="4"/>
  <c r="L539" i="4"/>
  <c r="B539" i="4"/>
  <c r="J539" i="4"/>
  <c r="D539" i="4"/>
  <c r="I539" i="4"/>
  <c r="H539" i="4"/>
  <c r="F539" i="4"/>
  <c r="G539" i="4"/>
  <c r="K539" i="4"/>
  <c r="M539" i="4" s="1"/>
  <c r="H135" i="4"/>
  <c r="G135" i="4"/>
  <c r="F135" i="4"/>
  <c r="E135" i="4"/>
  <c r="D135" i="4"/>
  <c r="I135" i="4"/>
  <c r="B135" i="4"/>
  <c r="J135" i="4"/>
  <c r="K135" i="4"/>
  <c r="L135" i="4"/>
  <c r="C135" i="4"/>
  <c r="L42" i="4"/>
  <c r="K42" i="4"/>
  <c r="D232" i="4"/>
  <c r="K232" i="4"/>
  <c r="I232" i="4"/>
  <c r="C232" i="4"/>
  <c r="G232" i="4"/>
  <c r="E232" i="4"/>
  <c r="B232" i="4"/>
  <c r="H232" i="4"/>
  <c r="F232" i="4"/>
  <c r="L232" i="4"/>
  <c r="M232" i="4" s="1"/>
  <c r="J232" i="4"/>
  <c r="L512" i="4"/>
  <c r="K512" i="4"/>
  <c r="K361" i="4"/>
  <c r="L361" i="4"/>
  <c r="L114" i="4"/>
  <c r="K114" i="4"/>
  <c r="E808" i="4"/>
  <c r="F808" i="4"/>
  <c r="B808" i="4"/>
  <c r="C808" i="4"/>
  <c r="L808" i="4"/>
  <c r="G808" i="4"/>
  <c r="K808" i="4"/>
  <c r="E700" i="4"/>
  <c r="C700" i="4"/>
  <c r="F700" i="4"/>
  <c r="D700" i="4"/>
  <c r="I700" i="4"/>
  <c r="K700" i="4"/>
  <c r="H700" i="4"/>
  <c r="B700" i="4"/>
  <c r="G700" i="4"/>
  <c r="L700" i="4"/>
  <c r="J700" i="4"/>
  <c r="J106" i="4"/>
  <c r="B106" i="4"/>
  <c r="D106" i="4"/>
  <c r="I106" i="4"/>
  <c r="G106" i="4"/>
  <c r="C106" i="4"/>
  <c r="K733" i="4"/>
  <c r="L733" i="4"/>
  <c r="J719" i="5"/>
  <c r="L595" i="4"/>
  <c r="K595" i="4"/>
  <c r="K468" i="4"/>
  <c r="L468" i="4"/>
  <c r="L303" i="4"/>
  <c r="B674" i="4"/>
  <c r="F674" i="4"/>
  <c r="G674" i="4"/>
  <c r="I674" i="4"/>
  <c r="L674" i="4"/>
  <c r="K674" i="4"/>
  <c r="C674" i="4"/>
  <c r="J674" i="4"/>
  <c r="D674" i="4"/>
  <c r="H674" i="4"/>
  <c r="E674" i="4"/>
  <c r="D591" i="4"/>
  <c r="B591" i="4"/>
  <c r="F591" i="4"/>
  <c r="J591" i="4"/>
  <c r="G591" i="4"/>
  <c r="H591" i="4"/>
  <c r="C591" i="4"/>
  <c r="E591" i="4"/>
  <c r="I591" i="4"/>
  <c r="L854" i="4"/>
  <c r="K854" i="4"/>
  <c r="L857" i="4"/>
  <c r="K857" i="4"/>
  <c r="L828" i="4"/>
  <c r="K828" i="4"/>
  <c r="K800" i="4"/>
  <c r="K702" i="4"/>
  <c r="L702" i="4"/>
  <c r="L676" i="4"/>
  <c r="K676" i="4"/>
  <c r="L640" i="4"/>
  <c r="K640" i="4"/>
  <c r="J874" i="4"/>
  <c r="H874" i="4"/>
  <c r="D874" i="4"/>
  <c r="L874" i="4"/>
  <c r="C874" i="4"/>
  <c r="K874" i="4"/>
  <c r="H774" i="4"/>
  <c r="D774" i="4"/>
  <c r="B774" i="4"/>
  <c r="K774" i="4"/>
  <c r="L774" i="4"/>
  <c r="F774" i="4"/>
  <c r="C774" i="4"/>
  <c r="G774" i="4"/>
  <c r="E774" i="4"/>
  <c r="J774" i="4"/>
  <c r="I774" i="4"/>
  <c r="N754" i="5"/>
  <c r="M755" i="5"/>
  <c r="N755" i="5" s="1"/>
  <c r="F901" i="4"/>
  <c r="E901" i="4"/>
  <c r="B901" i="4"/>
  <c r="I901" i="4"/>
  <c r="G901" i="4"/>
  <c r="C901" i="4"/>
  <c r="H901" i="4"/>
  <c r="K901" i="4"/>
  <c r="J899" i="4"/>
  <c r="B899" i="4"/>
  <c r="G899" i="4"/>
  <c r="C899" i="4"/>
  <c r="D899" i="4"/>
  <c r="F899" i="4"/>
  <c r="K899" i="4"/>
  <c r="E899" i="4"/>
  <c r="L899" i="4"/>
  <c r="H899" i="4"/>
  <c r="I899" i="4"/>
  <c r="G773" i="4"/>
  <c r="F773" i="4"/>
  <c r="H773" i="4"/>
  <c r="I773" i="4"/>
  <c r="D773" i="4"/>
  <c r="E773" i="4"/>
  <c r="K773" i="4"/>
  <c r="B773" i="4"/>
  <c r="C749" i="4"/>
  <c r="J749" i="4"/>
  <c r="B749" i="4"/>
  <c r="G749" i="4"/>
  <c r="E749" i="4"/>
  <c r="I749" i="4"/>
  <c r="F749" i="4"/>
  <c r="K749" i="4"/>
  <c r="D749" i="4"/>
  <c r="E744" i="4"/>
  <c r="F744" i="4"/>
  <c r="D744" i="4"/>
  <c r="H744" i="4"/>
  <c r="G744" i="4"/>
  <c r="B744" i="4"/>
  <c r="C744" i="4"/>
  <c r="J744" i="4"/>
  <c r="K744" i="4"/>
  <c r="I744" i="4"/>
  <c r="L744" i="4"/>
  <c r="E648" i="4"/>
  <c r="I648" i="4"/>
  <c r="F648" i="4"/>
  <c r="H648" i="4"/>
  <c r="G648" i="4"/>
  <c r="D648" i="4"/>
  <c r="B648" i="4"/>
  <c r="K648" i="4"/>
  <c r="H288" i="4"/>
  <c r="F288" i="4"/>
  <c r="C288" i="4"/>
  <c r="I288" i="4"/>
  <c r="G288" i="4"/>
  <c r="E288" i="4"/>
  <c r="D288" i="4"/>
  <c r="B288" i="4"/>
  <c r="K288" i="4"/>
  <c r="J288" i="4"/>
  <c r="L288" i="4"/>
  <c r="L799" i="4"/>
  <c r="K853" i="4"/>
  <c r="L443" i="4"/>
  <c r="L636" i="4"/>
  <c r="K875" i="4"/>
  <c r="K533" i="4"/>
  <c r="D465" i="4"/>
  <c r="F465" i="4"/>
  <c r="B465" i="4"/>
  <c r="J465" i="4"/>
  <c r="H465" i="4"/>
  <c r="E465" i="4"/>
  <c r="G465" i="4"/>
  <c r="C465" i="4"/>
  <c r="I465" i="4"/>
  <c r="L439" i="4"/>
  <c r="K439" i="4"/>
  <c r="L115" i="4"/>
  <c r="K115" i="4"/>
  <c r="J848" i="4"/>
  <c r="E848" i="4"/>
  <c r="C848" i="4"/>
  <c r="D848" i="4"/>
  <c r="F848" i="4"/>
  <c r="I848" i="4"/>
  <c r="B848" i="4"/>
  <c r="G848" i="4"/>
  <c r="J836" i="4"/>
  <c r="G836" i="4"/>
  <c r="H836" i="4"/>
  <c r="C836" i="4"/>
  <c r="B836" i="4"/>
  <c r="I836" i="4"/>
  <c r="E836" i="4"/>
  <c r="F836" i="4"/>
  <c r="D836" i="4"/>
  <c r="C704" i="4"/>
  <c r="J704" i="4"/>
  <c r="E704" i="4"/>
  <c r="F704" i="4"/>
  <c r="D704" i="4"/>
  <c r="I704" i="4"/>
  <c r="B704" i="4"/>
  <c r="G704" i="4"/>
  <c r="K704" i="4"/>
  <c r="L704" i="4"/>
  <c r="K442" i="4"/>
  <c r="G442" i="4"/>
  <c r="B442" i="4"/>
  <c r="J442" i="4"/>
  <c r="D442" i="4"/>
  <c r="F442" i="4"/>
  <c r="C442" i="4"/>
  <c r="L442" i="4"/>
  <c r="E442" i="4"/>
  <c r="I442" i="4"/>
  <c r="H442" i="4"/>
  <c r="G181" i="4"/>
  <c r="J181" i="4"/>
  <c r="I181" i="4"/>
  <c r="B181" i="4"/>
  <c r="C181" i="4"/>
  <c r="F181" i="4"/>
  <c r="H181" i="4"/>
  <c r="D181" i="4"/>
  <c r="E181" i="4"/>
  <c r="K181" i="4"/>
  <c r="L181" i="4"/>
  <c r="C234" i="4"/>
  <c r="L234" i="4"/>
  <c r="J234" i="4"/>
  <c r="I234" i="4"/>
  <c r="K234" i="4"/>
  <c r="H234" i="4"/>
  <c r="D234" i="4"/>
  <c r="F234" i="4"/>
  <c r="K308" i="4"/>
  <c r="L308" i="4"/>
  <c r="K99" i="4"/>
  <c r="L99" i="4"/>
  <c r="L54" i="4"/>
  <c r="K54" i="4"/>
  <c r="K51" i="4"/>
  <c r="L51" i="4"/>
  <c r="K69" i="4"/>
  <c r="K303" i="4"/>
  <c r="L708" i="4"/>
  <c r="C708" i="4"/>
  <c r="H708" i="4"/>
  <c r="B708" i="4"/>
  <c r="F708" i="4"/>
  <c r="G708" i="4"/>
  <c r="E708" i="4"/>
  <c r="K708" i="4"/>
  <c r="D708" i="4"/>
  <c r="I708" i="4"/>
  <c r="J708" i="4"/>
  <c r="K825" i="4"/>
  <c r="L825" i="4"/>
  <c r="L801" i="4"/>
  <c r="K801" i="4"/>
  <c r="L558" i="4"/>
  <c r="K558" i="4"/>
  <c r="M881" i="5"/>
  <c r="N881" i="5" s="1"/>
  <c r="B880" i="5"/>
  <c r="N880" i="5"/>
  <c r="H897" i="4"/>
  <c r="D897" i="4"/>
  <c r="E897" i="4"/>
  <c r="J897" i="4"/>
  <c r="L897" i="4"/>
  <c r="G897" i="4"/>
  <c r="K897" i="4"/>
  <c r="C897" i="4"/>
  <c r="I897" i="4"/>
  <c r="C871" i="4"/>
  <c r="E871" i="4"/>
  <c r="J871" i="4"/>
  <c r="K871" i="4"/>
  <c r="D871" i="4"/>
  <c r="F871" i="4"/>
  <c r="I871" i="4"/>
  <c r="H871" i="4"/>
  <c r="G871" i="4"/>
  <c r="B871" i="4"/>
  <c r="L871" i="4"/>
  <c r="F771" i="4"/>
  <c r="I771" i="4"/>
  <c r="J771" i="4"/>
  <c r="E771" i="4"/>
  <c r="H771" i="4"/>
  <c r="C771" i="4"/>
  <c r="B771" i="4"/>
  <c r="D771" i="4"/>
  <c r="G771" i="4"/>
  <c r="I285" i="4"/>
  <c r="E285" i="4"/>
  <c r="B285" i="4"/>
  <c r="K285" i="4"/>
  <c r="F285" i="4"/>
  <c r="C285" i="4"/>
  <c r="D285" i="4"/>
  <c r="H285" i="4"/>
  <c r="G285" i="4"/>
  <c r="L285" i="4"/>
  <c r="J285" i="4"/>
  <c r="B259" i="4"/>
  <c r="F259" i="4"/>
  <c r="C259" i="4"/>
  <c r="G259" i="4"/>
  <c r="J259" i="4"/>
  <c r="H259" i="4"/>
  <c r="K259" i="4"/>
  <c r="L259" i="4"/>
  <c r="I259" i="4"/>
  <c r="E259" i="4"/>
  <c r="D259" i="4"/>
  <c r="K799" i="4"/>
  <c r="L901" i="4"/>
  <c r="L853" i="4"/>
  <c r="L538" i="4"/>
  <c r="L749" i="4"/>
  <c r="B540" i="4"/>
  <c r="H540" i="4"/>
  <c r="D540" i="4"/>
  <c r="E540" i="4"/>
  <c r="F540" i="4"/>
  <c r="K540" i="4"/>
  <c r="L540" i="4"/>
  <c r="J540" i="4"/>
  <c r="K121" i="4"/>
  <c r="L121" i="4"/>
  <c r="K902" i="4"/>
  <c r="L902" i="4"/>
  <c r="L362" i="4"/>
  <c r="K362" i="4"/>
  <c r="K100" i="4"/>
  <c r="L100" i="4"/>
  <c r="E893" i="4"/>
  <c r="L893" i="4"/>
  <c r="J893" i="4"/>
  <c r="G893" i="4"/>
  <c r="F893" i="4"/>
  <c r="D893" i="4"/>
  <c r="I893" i="4"/>
  <c r="C893" i="4"/>
  <c r="K893" i="4"/>
  <c r="B893" i="4"/>
  <c r="G889" i="4"/>
  <c r="B889" i="4"/>
  <c r="C889" i="4"/>
  <c r="L889" i="4"/>
  <c r="D889" i="4"/>
  <c r="H889" i="4"/>
  <c r="E889" i="4"/>
  <c r="F889" i="4"/>
  <c r="K889" i="4"/>
  <c r="J889" i="4"/>
  <c r="I889" i="4"/>
  <c r="D866" i="4"/>
  <c r="B866" i="4"/>
  <c r="I866" i="4"/>
  <c r="F866" i="4"/>
  <c r="C866" i="4"/>
  <c r="E866" i="4"/>
  <c r="J866" i="4"/>
  <c r="G866" i="4"/>
  <c r="K866" i="4"/>
  <c r="L866" i="4"/>
  <c r="D835" i="4"/>
  <c r="H835" i="4"/>
  <c r="F835" i="4"/>
  <c r="C835" i="4"/>
  <c r="J835" i="4"/>
  <c r="B835" i="4"/>
  <c r="G835" i="4"/>
  <c r="C699" i="4"/>
  <c r="H699" i="4"/>
  <c r="E699" i="4"/>
  <c r="B699" i="4"/>
  <c r="J699" i="4"/>
  <c r="I699" i="4"/>
  <c r="L699" i="4"/>
  <c r="F699" i="4"/>
  <c r="K699" i="4"/>
  <c r="G699" i="4"/>
  <c r="D699" i="4"/>
  <c r="F109" i="4"/>
  <c r="E109" i="4"/>
  <c r="J109" i="4"/>
  <c r="H109" i="4"/>
  <c r="B109" i="4"/>
  <c r="D109" i="4"/>
  <c r="G109" i="4"/>
  <c r="I109" i="4"/>
  <c r="C109" i="4"/>
  <c r="K409" i="4"/>
  <c r="I395" i="5"/>
  <c r="L409" i="4"/>
  <c r="J395" i="5"/>
  <c r="K532" i="4"/>
  <c r="L532" i="4"/>
  <c r="C434" i="4"/>
  <c r="I434" i="4"/>
  <c r="E434" i="4"/>
  <c r="J434" i="4"/>
  <c r="F434" i="4"/>
  <c r="B434" i="4"/>
  <c r="G434" i="4"/>
  <c r="L434" i="4"/>
  <c r="D434" i="4"/>
  <c r="K434" i="4"/>
  <c r="L882" i="4"/>
  <c r="K882" i="4"/>
  <c r="K883" i="4"/>
  <c r="M883" i="4" s="1"/>
  <c r="L69" i="4"/>
  <c r="K856" i="4"/>
  <c r="L856" i="4"/>
  <c r="K827" i="4"/>
  <c r="L802" i="4"/>
  <c r="K802" i="4"/>
  <c r="L641" i="4"/>
  <c r="K641" i="4"/>
  <c r="L559" i="4"/>
  <c r="K559" i="4"/>
  <c r="N268" i="5"/>
  <c r="M269" i="5"/>
  <c r="N269" i="5" s="1"/>
  <c r="B268" i="5"/>
  <c r="F900" i="4"/>
  <c r="H900" i="4"/>
  <c r="E900" i="4"/>
  <c r="G900" i="4"/>
  <c r="C870" i="4"/>
  <c r="D870" i="4"/>
  <c r="H870" i="4"/>
  <c r="J870" i="4"/>
  <c r="E870" i="4"/>
  <c r="B870" i="4"/>
  <c r="L870" i="4"/>
  <c r="F870" i="4"/>
  <c r="G870" i="4"/>
  <c r="K870" i="4"/>
  <c r="I870" i="4"/>
  <c r="G772" i="4"/>
  <c r="E772" i="4"/>
  <c r="H772" i="4"/>
  <c r="L772" i="4"/>
  <c r="B772" i="4"/>
  <c r="F772" i="4"/>
  <c r="C772" i="4"/>
  <c r="K772" i="4"/>
  <c r="D772" i="4"/>
  <c r="I772" i="4"/>
  <c r="J772" i="4"/>
  <c r="F709" i="4"/>
  <c r="B709" i="4"/>
  <c r="G709" i="4"/>
  <c r="D709" i="4"/>
  <c r="J709" i="4"/>
  <c r="L709" i="4"/>
  <c r="H709" i="4"/>
  <c r="C709" i="4"/>
  <c r="E709" i="4"/>
  <c r="K709" i="4"/>
  <c r="I709" i="4"/>
  <c r="D645" i="4"/>
  <c r="G645" i="4"/>
  <c r="E645" i="4"/>
  <c r="C645" i="4"/>
  <c r="I645" i="4"/>
  <c r="B645" i="4"/>
  <c r="J645" i="4"/>
  <c r="F645" i="4"/>
  <c r="K645" i="4"/>
  <c r="L645" i="4"/>
  <c r="H645" i="4"/>
  <c r="C594" i="4"/>
  <c r="F594" i="4"/>
  <c r="I594" i="4"/>
  <c r="K594" i="4"/>
  <c r="D594" i="4"/>
  <c r="G594" i="4"/>
  <c r="J594" i="4"/>
  <c r="H594" i="4"/>
  <c r="E594" i="4"/>
  <c r="L594" i="4"/>
  <c r="B594" i="4"/>
  <c r="C376" i="4"/>
  <c r="D376" i="4"/>
  <c r="L376" i="4"/>
  <c r="G376" i="4"/>
  <c r="H376" i="4"/>
  <c r="B376" i="4"/>
  <c r="I376" i="4"/>
  <c r="E376" i="4"/>
  <c r="K376" i="4"/>
  <c r="F376" i="4"/>
  <c r="J376" i="4"/>
  <c r="L378" i="4"/>
  <c r="G378" i="4"/>
  <c r="C378" i="4"/>
  <c r="J378" i="4"/>
  <c r="F378" i="4"/>
  <c r="B378" i="4"/>
  <c r="D378" i="4"/>
  <c r="I378" i="4"/>
  <c r="H378" i="4"/>
  <c r="K378" i="4"/>
  <c r="E378" i="4"/>
  <c r="K335" i="4"/>
  <c r="C335" i="4"/>
  <c r="J335" i="4"/>
  <c r="F335" i="4"/>
  <c r="J290" i="4"/>
  <c r="L290" i="4"/>
  <c r="I290" i="4"/>
  <c r="E290" i="4"/>
  <c r="F290" i="4"/>
  <c r="K290" i="4"/>
  <c r="D290" i="4"/>
  <c r="G290" i="4"/>
  <c r="B290" i="4"/>
  <c r="C290" i="4"/>
  <c r="B225" i="4"/>
  <c r="F225" i="4"/>
  <c r="C225" i="4"/>
  <c r="J225" i="4"/>
  <c r="I225" i="4"/>
  <c r="D225" i="4"/>
  <c r="H225" i="4"/>
  <c r="G225" i="4"/>
  <c r="E225" i="4"/>
  <c r="K225" i="4"/>
  <c r="L225" i="4"/>
  <c r="K848" i="4"/>
  <c r="L803" i="4"/>
  <c r="K638" i="4"/>
  <c r="L638" i="4"/>
  <c r="I107" i="5"/>
  <c r="J541" i="4"/>
  <c r="B541" i="4"/>
  <c r="H541" i="4"/>
  <c r="I541" i="4"/>
  <c r="C541" i="4"/>
  <c r="F541" i="4"/>
  <c r="G541" i="4"/>
  <c r="E541" i="4"/>
  <c r="L541" i="4"/>
  <c r="D541" i="4"/>
  <c r="K44" i="4"/>
  <c r="L44" i="4"/>
  <c r="K513" i="4"/>
  <c r="L513" i="4"/>
  <c r="L119" i="4"/>
  <c r="K119" i="4"/>
  <c r="I888" i="4"/>
  <c r="B888" i="4"/>
  <c r="E888" i="4"/>
  <c r="F888" i="4"/>
  <c r="D888" i="4"/>
  <c r="J888" i="4"/>
  <c r="H888" i="4"/>
  <c r="C888" i="4"/>
  <c r="G888" i="4"/>
  <c r="K888" i="4"/>
  <c r="H837" i="4"/>
  <c r="B837" i="4"/>
  <c r="D837" i="4"/>
  <c r="G837" i="4"/>
  <c r="C837" i="4"/>
  <c r="I837" i="4"/>
  <c r="J837" i="4"/>
  <c r="F837" i="4"/>
  <c r="E837" i="4"/>
  <c r="L837" i="4"/>
  <c r="H807" i="4"/>
  <c r="G807" i="4"/>
  <c r="F807" i="4"/>
  <c r="E807" i="4"/>
  <c r="B807" i="4"/>
  <c r="J807" i="4"/>
  <c r="C807" i="4"/>
  <c r="I807" i="4"/>
  <c r="D807" i="4"/>
  <c r="K807" i="4"/>
  <c r="L807" i="4"/>
  <c r="I701" i="4"/>
  <c r="H701" i="4"/>
  <c r="J701" i="4"/>
  <c r="D701" i="4"/>
  <c r="G701" i="4"/>
  <c r="L701" i="4"/>
  <c r="E701" i="4"/>
  <c r="F701" i="4"/>
  <c r="K701" i="4"/>
  <c r="C701" i="4"/>
  <c r="B701" i="4"/>
  <c r="B177" i="4"/>
  <c r="E177" i="4"/>
  <c r="G177" i="4"/>
  <c r="C177" i="4"/>
  <c r="H177" i="4"/>
  <c r="D177" i="4"/>
  <c r="F177" i="4"/>
  <c r="L177" i="4"/>
  <c r="J177" i="4"/>
  <c r="I177" i="4"/>
  <c r="K177" i="4"/>
  <c r="G430" i="4"/>
  <c r="I430" i="4"/>
  <c r="B430" i="4"/>
  <c r="C430" i="4"/>
  <c r="F430" i="4"/>
  <c r="J430" i="4"/>
  <c r="E430" i="4"/>
  <c r="H430" i="4"/>
  <c r="D430" i="4"/>
  <c r="L881" i="4"/>
  <c r="K881" i="4"/>
  <c r="L279" i="4"/>
  <c r="K279" i="4"/>
  <c r="L888" i="4"/>
  <c r="L53" i="4"/>
  <c r="K53" i="4"/>
  <c r="L52" i="4"/>
  <c r="K52" i="4"/>
  <c r="J592" i="4"/>
  <c r="F592" i="4"/>
  <c r="I592" i="4"/>
  <c r="H592" i="4"/>
  <c r="E592" i="4"/>
  <c r="D592" i="4"/>
  <c r="B592" i="4"/>
  <c r="C592" i="4"/>
  <c r="G592" i="4"/>
  <c r="L798" i="4"/>
  <c r="K798" i="4"/>
  <c r="K753" i="4"/>
  <c r="L753" i="4"/>
  <c r="L673" i="4"/>
  <c r="K673" i="4"/>
  <c r="B377" i="4"/>
  <c r="I377" i="4"/>
  <c r="K377" i="4"/>
  <c r="D377" i="4"/>
  <c r="L377" i="4"/>
  <c r="C377" i="4"/>
  <c r="J377" i="4"/>
  <c r="F377" i="4"/>
  <c r="G377" i="4"/>
  <c r="E377" i="4"/>
  <c r="H377" i="4"/>
  <c r="C647" i="4"/>
  <c r="L647" i="4"/>
  <c r="D647" i="4"/>
  <c r="F647" i="4"/>
  <c r="G647" i="4"/>
  <c r="E647" i="4"/>
  <c r="I647" i="4"/>
  <c r="K647" i="4"/>
  <c r="H647" i="4"/>
  <c r="J647" i="4"/>
  <c r="B647" i="4"/>
  <c r="I747" i="4"/>
  <c r="C747" i="4"/>
  <c r="B747" i="4"/>
  <c r="F747" i="4"/>
  <c r="E747" i="4"/>
  <c r="H747" i="4"/>
  <c r="J747" i="4"/>
  <c r="K747" i="4"/>
  <c r="G747" i="4"/>
  <c r="L747" i="4"/>
  <c r="D747" i="4"/>
  <c r="K646" i="4"/>
  <c r="B646" i="4"/>
  <c r="D646" i="4"/>
  <c r="J646" i="4"/>
  <c r="L646" i="4"/>
  <c r="I646" i="4"/>
  <c r="E646" i="4"/>
  <c r="G646" i="4"/>
  <c r="C646" i="4"/>
  <c r="F646" i="4"/>
  <c r="H646" i="4"/>
  <c r="E649" i="4"/>
  <c r="I649" i="4"/>
  <c r="J649" i="4"/>
  <c r="B649" i="4"/>
  <c r="H649" i="4"/>
  <c r="D649" i="4"/>
  <c r="C649" i="4"/>
  <c r="G649" i="4"/>
  <c r="F649" i="4"/>
  <c r="K649" i="4"/>
  <c r="I375" i="4"/>
  <c r="C375" i="4"/>
  <c r="G375" i="4"/>
  <c r="E375" i="4"/>
  <c r="B375" i="4"/>
  <c r="L375" i="4"/>
  <c r="K375" i="4"/>
  <c r="G380" i="4"/>
  <c r="E380" i="4"/>
  <c r="K380" i="4"/>
  <c r="D380" i="4"/>
  <c r="L380" i="4"/>
  <c r="B380" i="4"/>
  <c r="J380" i="4"/>
  <c r="F380" i="4"/>
  <c r="C380" i="4"/>
  <c r="I380" i="4"/>
  <c r="F263" i="4"/>
  <c r="J263" i="4"/>
  <c r="B263" i="4"/>
  <c r="D263" i="4"/>
  <c r="K263" i="4"/>
  <c r="I263" i="4"/>
  <c r="L263" i="4"/>
  <c r="C263" i="4"/>
  <c r="G263" i="4"/>
  <c r="E263" i="4"/>
  <c r="L771" i="4"/>
  <c r="M771" i="4" s="1"/>
  <c r="L773" i="4"/>
  <c r="K636" i="4"/>
  <c r="I719" i="5"/>
  <c r="M455" i="4"/>
  <c r="J107" i="5"/>
  <c r="L430" i="4"/>
  <c r="K430" i="4"/>
  <c r="I70" i="4"/>
  <c r="K70" i="4"/>
  <c r="F70" i="4"/>
  <c r="C70" i="4"/>
  <c r="H70" i="4"/>
  <c r="D70" i="4"/>
  <c r="L70" i="4"/>
  <c r="J70" i="4"/>
  <c r="E70" i="4"/>
  <c r="B70" i="4"/>
  <c r="G70" i="4"/>
  <c r="K632" i="4"/>
  <c r="L632" i="4"/>
  <c r="K433" i="4"/>
  <c r="L433" i="4"/>
  <c r="L98" i="4"/>
  <c r="K98" i="4"/>
  <c r="L740" i="4"/>
  <c r="K740" i="4"/>
  <c r="K405" i="4"/>
  <c r="L405" i="4"/>
  <c r="K628" i="4"/>
  <c r="L628" i="4"/>
  <c r="K823" i="4"/>
  <c r="I809" i="5"/>
  <c r="L823" i="4"/>
  <c r="J809" i="5"/>
  <c r="L605" i="4"/>
  <c r="K605" i="4"/>
  <c r="L432" i="4"/>
  <c r="K432" i="4"/>
  <c r="K306" i="4"/>
  <c r="L306" i="4"/>
  <c r="K280" i="4"/>
  <c r="L280" i="4"/>
  <c r="K465" i="4"/>
  <c r="L465" i="4"/>
  <c r="L278" i="4"/>
  <c r="K278" i="4"/>
  <c r="K742" i="4"/>
  <c r="L742" i="4"/>
  <c r="J728" i="5"/>
  <c r="I728" i="5"/>
  <c r="K373" i="4"/>
  <c r="J359" i="5"/>
  <c r="L373" i="4"/>
  <c r="I359" i="5"/>
  <c r="L502" i="4"/>
  <c r="K502" i="4"/>
  <c r="K369" i="4"/>
  <c r="L369" i="4"/>
  <c r="L304" i="4"/>
  <c r="K304" i="4"/>
  <c r="K118" i="4"/>
  <c r="L118" i="4"/>
  <c r="L281" i="4"/>
  <c r="K281" i="4"/>
  <c r="L333" i="4"/>
  <c r="K333" i="4"/>
  <c r="L152" i="4"/>
  <c r="K152" i="4"/>
  <c r="K404" i="4"/>
  <c r="L404" i="4"/>
  <c r="C322" i="5"/>
  <c r="L330" i="4"/>
  <c r="K431" i="4"/>
  <c r="L431" i="4"/>
  <c r="K276" i="4"/>
  <c r="L276" i="4"/>
  <c r="K850" i="4"/>
  <c r="J836" i="5"/>
  <c r="L850" i="4"/>
  <c r="I836" i="5"/>
  <c r="K629" i="4"/>
  <c r="L629" i="4"/>
  <c r="L441" i="4"/>
  <c r="K441" i="4"/>
  <c r="K82" i="4"/>
  <c r="L82" i="4"/>
  <c r="L101" i="4"/>
  <c r="K101" i="4"/>
  <c r="L736" i="4"/>
  <c r="K736" i="4"/>
  <c r="L116" i="4"/>
  <c r="K116" i="4"/>
  <c r="C808" i="5"/>
  <c r="B809" i="5"/>
  <c r="C809" i="5" s="1"/>
  <c r="B746" i="5"/>
  <c r="C746" i="5" s="1"/>
  <c r="C745" i="5"/>
  <c r="C862" i="5"/>
  <c r="B863" i="5"/>
  <c r="C863" i="5" s="1"/>
  <c r="B458" i="5"/>
  <c r="C458" i="5" s="1"/>
  <c r="C457" i="5"/>
  <c r="B566" i="5"/>
  <c r="C566" i="5" s="1"/>
  <c r="C565" i="5"/>
  <c r="B728" i="5"/>
  <c r="C728" i="5" s="1"/>
  <c r="C727" i="5"/>
  <c r="M224" i="5"/>
  <c r="N224" i="5" s="1"/>
  <c r="B845" i="5"/>
  <c r="C845" i="5" s="1"/>
  <c r="C844" i="5"/>
  <c r="B53" i="5"/>
  <c r="C53" i="5" s="1"/>
  <c r="C52" i="5"/>
  <c r="B872" i="5"/>
  <c r="C872" i="5" s="1"/>
  <c r="C871" i="5"/>
  <c r="C556" i="5"/>
  <c r="B557" i="5"/>
  <c r="C557" i="5" s="1"/>
  <c r="C754" i="5"/>
  <c r="B755" i="5"/>
  <c r="C755" i="5" s="1"/>
  <c r="D459" i="4"/>
  <c r="J459" i="4"/>
  <c r="E459" i="4"/>
  <c r="F459" i="4"/>
  <c r="B459" i="4"/>
  <c r="C459" i="4"/>
  <c r="H459" i="4"/>
  <c r="L459" i="4"/>
  <c r="G459" i="4"/>
  <c r="K459" i="4"/>
  <c r="I459" i="4"/>
  <c r="B650" i="4"/>
  <c r="J650" i="4"/>
  <c r="I650" i="4"/>
  <c r="F650" i="4"/>
  <c r="D650" i="4"/>
  <c r="E650" i="4"/>
  <c r="L650" i="4"/>
  <c r="G650" i="4"/>
  <c r="C650" i="4"/>
  <c r="K650" i="4"/>
  <c r="I593" i="5"/>
  <c r="J593" i="5"/>
  <c r="L607" i="4"/>
  <c r="K607" i="4"/>
  <c r="L872" i="4"/>
  <c r="K872" i="4"/>
  <c r="L835" i="4"/>
  <c r="K835" i="4"/>
  <c r="K836" i="4"/>
  <c r="L836" i="4"/>
  <c r="K834" i="4"/>
  <c r="L834" i="4"/>
  <c r="K684" i="4"/>
  <c r="L272" i="4"/>
  <c r="K272" i="4"/>
  <c r="L241" i="4"/>
  <c r="K241" i="4"/>
  <c r="L243" i="4"/>
  <c r="K243" i="4"/>
  <c r="L108" i="4"/>
  <c r="D457" i="4"/>
  <c r="K457" i="4"/>
  <c r="I457" i="4"/>
  <c r="E457" i="4"/>
  <c r="H457" i="4"/>
  <c r="G457" i="4"/>
  <c r="C457" i="4"/>
  <c r="J457" i="4"/>
  <c r="L457" i="4"/>
  <c r="B457" i="4"/>
  <c r="F457" i="4"/>
  <c r="H307" i="4"/>
  <c r="F307" i="4"/>
  <c r="G307" i="4"/>
  <c r="E307" i="4"/>
  <c r="B307" i="4"/>
  <c r="I307" i="4"/>
  <c r="L307" i="4"/>
  <c r="J307" i="4"/>
  <c r="C307" i="4"/>
  <c r="D307" i="4"/>
  <c r="K307" i="4"/>
  <c r="J379" i="4"/>
  <c r="B379" i="4"/>
  <c r="I379" i="4"/>
  <c r="F379" i="4"/>
  <c r="H379" i="4"/>
  <c r="G379" i="4"/>
  <c r="E379" i="4"/>
  <c r="C379" i="4"/>
  <c r="D379" i="4"/>
  <c r="K379" i="4"/>
  <c r="L379" i="4"/>
  <c r="K460" i="4"/>
  <c r="L460" i="4"/>
  <c r="K873" i="4"/>
  <c r="L873" i="4"/>
  <c r="M440" i="5"/>
  <c r="N440" i="5" s="1"/>
  <c r="B439" i="5"/>
  <c r="N439" i="5"/>
  <c r="K109" i="4"/>
  <c r="L109" i="4"/>
  <c r="L839" i="4"/>
  <c r="K839" i="4"/>
  <c r="L683" i="4"/>
  <c r="K683" i="4"/>
  <c r="K108" i="4"/>
  <c r="K202" i="4"/>
  <c r="L202" i="4"/>
  <c r="L592" i="4"/>
  <c r="K592" i="4"/>
  <c r="L186" i="4"/>
  <c r="K186" i="4"/>
  <c r="B664" i="5"/>
  <c r="N664" i="5"/>
  <c r="M665" i="5"/>
  <c r="N665" i="5" s="1"/>
  <c r="L686" i="4"/>
  <c r="K686" i="4"/>
  <c r="K682" i="4"/>
  <c r="K269" i="4"/>
  <c r="L269" i="4"/>
  <c r="L244" i="4"/>
  <c r="K244" i="4"/>
  <c r="L242" i="4"/>
  <c r="K242" i="4"/>
  <c r="L682" i="4"/>
  <c r="I188" i="5"/>
  <c r="L81" i="4"/>
  <c r="K81" i="4"/>
  <c r="K591" i="4"/>
  <c r="L591" i="4"/>
  <c r="L187" i="4"/>
  <c r="K187" i="4"/>
  <c r="L838" i="4"/>
  <c r="K838" i="4"/>
  <c r="K681" i="4"/>
  <c r="L681" i="4"/>
  <c r="K685" i="4"/>
  <c r="L685" i="4"/>
  <c r="K270" i="4"/>
  <c r="L270" i="4"/>
  <c r="L245" i="4"/>
  <c r="J41" i="4"/>
  <c r="J40" i="4" s="1"/>
  <c r="J47" i="4"/>
  <c r="J46" i="4"/>
  <c r="J45" i="4"/>
  <c r="J43" i="4"/>
  <c r="G25" i="5"/>
  <c r="G26" i="5"/>
  <c r="G62" i="5" l="1"/>
  <c r="M843" i="4"/>
  <c r="J250" i="5"/>
  <c r="J115" i="5"/>
  <c r="K115" i="5" s="1"/>
  <c r="B791" i="5"/>
  <c r="C791" i="5" s="1"/>
  <c r="M196" i="4"/>
  <c r="M861" i="4"/>
  <c r="M711" i="4"/>
  <c r="C367" i="5"/>
  <c r="M467" i="4"/>
  <c r="J853" i="5"/>
  <c r="K116" i="5"/>
  <c r="M172" i="4"/>
  <c r="M746" i="4"/>
  <c r="M652" i="4"/>
  <c r="M286" i="4"/>
  <c r="M366" i="4"/>
  <c r="M349" i="4"/>
  <c r="M738" i="4"/>
  <c r="M142" i="4"/>
  <c r="J763" i="5"/>
  <c r="K763" i="5" s="1"/>
  <c r="M792" i="4"/>
  <c r="M252" i="4"/>
  <c r="M619" i="4"/>
  <c r="M110" i="4"/>
  <c r="M541" i="4"/>
  <c r="M927" i="4"/>
  <c r="M780" i="4"/>
  <c r="M614" i="4"/>
  <c r="C277" i="5"/>
  <c r="M483" i="4"/>
  <c r="M486" i="4"/>
  <c r="M890" i="4"/>
  <c r="M388" i="4"/>
  <c r="M461" i="4"/>
  <c r="M407" i="4"/>
  <c r="M128" i="4"/>
  <c r="M245" i="4"/>
  <c r="C511" i="5"/>
  <c r="M596" i="4"/>
  <c r="M892" i="4"/>
  <c r="M578" i="4"/>
  <c r="C736" i="5"/>
  <c r="M393" i="4"/>
  <c r="M533" i="4"/>
  <c r="M400" i="4"/>
  <c r="M848" i="4"/>
  <c r="M448" i="4"/>
  <c r="M565" i="4"/>
  <c r="C331" i="5"/>
  <c r="M321" i="4"/>
  <c r="M222" i="4"/>
  <c r="K854" i="5"/>
  <c r="K476" i="5"/>
  <c r="K764" i="5"/>
  <c r="J745" i="5"/>
  <c r="K745" i="5" s="1"/>
  <c r="B404" i="5"/>
  <c r="C404" i="5" s="1"/>
  <c r="M215" i="4"/>
  <c r="K746" i="5"/>
  <c r="C412" i="5"/>
  <c r="M729" i="4"/>
  <c r="M603" i="4"/>
  <c r="M511" i="4"/>
  <c r="C817" i="5"/>
  <c r="M830" i="4"/>
  <c r="M737" i="4"/>
  <c r="M829" i="4"/>
  <c r="M767" i="4"/>
  <c r="M208" i="4"/>
  <c r="M159" i="4"/>
  <c r="M351" i="4"/>
  <c r="M562" i="4"/>
  <c r="M332" i="4"/>
  <c r="M793" i="4"/>
  <c r="M204" i="4"/>
  <c r="M649" i="4"/>
  <c r="C250" i="5"/>
  <c r="M175" i="4"/>
  <c r="M346" i="4"/>
  <c r="M514" i="4"/>
  <c r="M549" i="4"/>
  <c r="M847" i="4"/>
  <c r="M503" i="4"/>
  <c r="M864" i="4"/>
  <c r="M342" i="4"/>
  <c r="M160" i="4"/>
  <c r="M298" i="4"/>
  <c r="M479" i="4"/>
  <c r="M919" i="4"/>
  <c r="M490" i="4"/>
  <c r="K421" i="5"/>
  <c r="K601" i="5"/>
  <c r="I241" i="5"/>
  <c r="K296" i="5"/>
  <c r="J61" i="5"/>
  <c r="J295" i="5"/>
  <c r="M271" i="4"/>
  <c r="M443" i="4"/>
  <c r="I295" i="5"/>
  <c r="M472" i="4"/>
  <c r="M161" i="4"/>
  <c r="M582" i="4"/>
  <c r="M290" i="4"/>
  <c r="M523" i="4"/>
  <c r="M353" i="4"/>
  <c r="M389" i="4"/>
  <c r="M180" i="4"/>
  <c r="M522" i="4"/>
  <c r="M307" i="4"/>
  <c r="M667" i="4"/>
  <c r="M928" i="4"/>
  <c r="M926" i="4"/>
  <c r="M261" i="4"/>
  <c r="M256" i="4"/>
  <c r="M200" i="4"/>
  <c r="M929" i="4"/>
  <c r="K907" i="5"/>
  <c r="B908" i="5"/>
  <c r="C908" i="5" s="1"/>
  <c r="J25" i="5"/>
  <c r="M772" i="4"/>
  <c r="M755" i="4"/>
  <c r="M515" i="4"/>
  <c r="M126" i="4"/>
  <c r="M566" i="4"/>
  <c r="M151" i="4"/>
  <c r="M924" i="4"/>
  <c r="M484" i="4"/>
  <c r="M821" i="4"/>
  <c r="I547" i="5"/>
  <c r="M107" i="4"/>
  <c r="M757" i="4"/>
  <c r="M505" i="4"/>
  <c r="M182" i="4"/>
  <c r="M474" i="4"/>
  <c r="M76" i="4"/>
  <c r="M493" i="4"/>
  <c r="K458" i="5"/>
  <c r="M466" i="4"/>
  <c r="M145" i="4"/>
  <c r="M387" i="4"/>
  <c r="I853" i="5"/>
  <c r="I475" i="5"/>
  <c r="K475" i="5" s="1"/>
  <c r="I457" i="5"/>
  <c r="M146" i="4"/>
  <c r="B854" i="5"/>
  <c r="C854" i="5" s="1"/>
  <c r="M718" i="4"/>
  <c r="M223" i="4"/>
  <c r="M745" i="4"/>
  <c r="J457" i="5"/>
  <c r="B179" i="5"/>
  <c r="C179" i="5" s="1"/>
  <c r="M898" i="4"/>
  <c r="M173" i="4"/>
  <c r="M844" i="4"/>
  <c r="M385" i="4"/>
  <c r="M820" i="4"/>
  <c r="M340" i="4"/>
  <c r="M819" i="4"/>
  <c r="M519" i="4"/>
  <c r="M80" i="4"/>
  <c r="M925" i="4"/>
  <c r="C610" i="5"/>
  <c r="B611" i="5"/>
  <c r="C611" i="5" s="1"/>
  <c r="K638" i="5"/>
  <c r="I637" i="5"/>
  <c r="K637" i="5" s="1"/>
  <c r="M587" i="4"/>
  <c r="M569" i="4"/>
  <c r="M917" i="4"/>
  <c r="M352" i="4"/>
  <c r="M406" i="4"/>
  <c r="M188" i="4"/>
  <c r="M144" i="4"/>
  <c r="M695" i="4"/>
  <c r="B584" i="5"/>
  <c r="C584" i="5" s="1"/>
  <c r="M620" i="4"/>
  <c r="M451" i="4"/>
  <c r="M646" i="4"/>
  <c r="M449" i="4"/>
  <c r="M350" i="4"/>
  <c r="M394" i="4"/>
  <c r="M766" i="4"/>
  <c r="M547" i="4"/>
  <c r="M136" i="4"/>
  <c r="M169" i="4"/>
  <c r="K620" i="5"/>
  <c r="M665" i="4"/>
  <c r="M709" i="4"/>
  <c r="M132" i="4"/>
  <c r="B116" i="5"/>
  <c r="C116" i="5" s="1"/>
  <c r="J691" i="5"/>
  <c r="M703" i="4"/>
  <c r="J331" i="5"/>
  <c r="K331" i="5" s="1"/>
  <c r="M720" i="4"/>
  <c r="K584" i="5"/>
  <c r="M189" i="4"/>
  <c r="M668" i="4"/>
  <c r="C619" i="5"/>
  <c r="C214" i="5"/>
  <c r="M748" i="4"/>
  <c r="K332" i="5"/>
  <c r="M564" i="4"/>
  <c r="M556" i="4"/>
  <c r="M719" i="4"/>
  <c r="M262" i="4"/>
  <c r="M40" i="4"/>
  <c r="C646" i="5"/>
  <c r="B539" i="5"/>
  <c r="C539" i="5" s="1"/>
  <c r="M586" i="4"/>
  <c r="M575" i="4"/>
  <c r="M124" i="4"/>
  <c r="M816" i="4"/>
  <c r="M150" i="4"/>
  <c r="B287" i="5"/>
  <c r="C287" i="5" s="1"/>
  <c r="C475" i="5"/>
  <c r="J709" i="5"/>
  <c r="M684" i="4"/>
  <c r="B602" i="5"/>
  <c r="C602" i="5" s="1"/>
  <c r="C655" i="5"/>
  <c r="M675" i="4"/>
  <c r="M357" i="4"/>
  <c r="M783" i="4"/>
  <c r="M416" i="4"/>
  <c r="M236" i="4"/>
  <c r="M249" i="4"/>
  <c r="I709" i="5"/>
  <c r="M418" i="4"/>
  <c r="J223" i="5"/>
  <c r="K35" i="5"/>
  <c r="M268" i="4"/>
  <c r="M765" i="4"/>
  <c r="M865" i="4"/>
  <c r="M456" i="4"/>
  <c r="M386" i="4"/>
  <c r="C718" i="5"/>
  <c r="M918" i="4"/>
  <c r="M528" i="4"/>
  <c r="M530" i="4"/>
  <c r="B548" i="5"/>
  <c r="C548" i="5" s="1"/>
  <c r="I61" i="5"/>
  <c r="K62" i="5"/>
  <c r="K224" i="5"/>
  <c r="J34" i="5"/>
  <c r="I34" i="5"/>
  <c r="K170" i="5"/>
  <c r="J799" i="5"/>
  <c r="K89" i="5"/>
  <c r="I385" i="5"/>
  <c r="K701" i="5"/>
  <c r="J619" i="5"/>
  <c r="K251" i="5"/>
  <c r="J547" i="5"/>
  <c r="I250" i="5"/>
  <c r="K250" i="5" s="1"/>
  <c r="J583" i="5"/>
  <c r="I169" i="5"/>
  <c r="K575" i="5"/>
  <c r="J241" i="5"/>
  <c r="K305" i="5"/>
  <c r="J88" i="5"/>
  <c r="M722" i="4"/>
  <c r="M153" i="4"/>
  <c r="M506" i="4"/>
  <c r="M663" i="4"/>
  <c r="M402" i="4"/>
  <c r="I619" i="5"/>
  <c r="M253" i="4"/>
  <c r="I691" i="5"/>
  <c r="M692" i="4"/>
  <c r="M817" i="4"/>
  <c r="K548" i="5"/>
  <c r="M666" i="4"/>
  <c r="M168" i="4"/>
  <c r="I88" i="5"/>
  <c r="J169" i="5"/>
  <c r="M656" i="4"/>
  <c r="M61" i="4"/>
  <c r="M458" i="4"/>
  <c r="M238" i="4"/>
  <c r="M297" i="4"/>
  <c r="M235" i="4"/>
  <c r="M677" i="4"/>
  <c r="M555" i="4"/>
  <c r="K242" i="5"/>
  <c r="M334" i="4"/>
  <c r="M103" i="4"/>
  <c r="I538" i="5"/>
  <c r="M524" i="4"/>
  <c r="M602" i="4"/>
  <c r="M553" i="4"/>
  <c r="M487" i="4"/>
  <c r="M846" i="4"/>
  <c r="M476" i="4"/>
  <c r="C223" i="5"/>
  <c r="M313" i="4"/>
  <c r="M171" i="4"/>
  <c r="M137" i="4"/>
  <c r="B467" i="5"/>
  <c r="C467" i="5" s="1"/>
  <c r="M803" i="4"/>
  <c r="M370" i="4"/>
  <c r="M601" i="4"/>
  <c r="M106" i="4"/>
  <c r="M794" i="4"/>
  <c r="M287" i="4"/>
  <c r="C826" i="5"/>
  <c r="M485" i="4"/>
  <c r="M384" i="4"/>
  <c r="M123" i="4"/>
  <c r="M214" i="4"/>
  <c r="M240" i="4"/>
  <c r="M814" i="4"/>
  <c r="M325" i="4"/>
  <c r="C151" i="5"/>
  <c r="C160" i="5"/>
  <c r="J700" i="5"/>
  <c r="I700" i="5"/>
  <c r="I583" i="5"/>
  <c r="M415" i="4"/>
  <c r="M162" i="4"/>
  <c r="B485" i="5"/>
  <c r="C485" i="5" s="1"/>
  <c r="I223" i="5"/>
  <c r="I799" i="5"/>
  <c r="M573" i="4"/>
  <c r="C205" i="5"/>
  <c r="B188" i="5"/>
  <c r="C188" i="5" s="1"/>
  <c r="M216" i="4"/>
  <c r="I889" i="5"/>
  <c r="K889" i="5" s="1"/>
  <c r="J538" i="5"/>
  <c r="M323" i="4"/>
  <c r="K539" i="5"/>
  <c r="M283" i="4"/>
  <c r="M560" i="4"/>
  <c r="M557" i="4"/>
  <c r="M827" i="4"/>
  <c r="K890" i="5"/>
  <c r="C421" i="5"/>
  <c r="M299" i="4"/>
  <c r="M469" i="4"/>
  <c r="M612" i="4"/>
  <c r="M717" i="4"/>
  <c r="M567" i="4"/>
  <c r="M226" i="4"/>
  <c r="M672" i="4"/>
  <c r="M339" i="4"/>
  <c r="J385" i="5"/>
  <c r="K800" i="5"/>
  <c r="K439" i="5"/>
  <c r="M326" i="4"/>
  <c r="M904" i="4"/>
  <c r="J367" i="5"/>
  <c r="M198" i="4"/>
  <c r="K313" i="5"/>
  <c r="C529" i="5"/>
  <c r="K368" i="5"/>
  <c r="I367" i="5"/>
  <c r="B836" i="5"/>
  <c r="C836" i="5" s="1"/>
  <c r="M133" i="4"/>
  <c r="B377" i="5"/>
  <c r="C377" i="5" s="1"/>
  <c r="C133" i="5"/>
  <c r="B773" i="5"/>
  <c r="C773" i="5" s="1"/>
  <c r="M648" i="4"/>
  <c r="K233" i="5"/>
  <c r="B98" i="5"/>
  <c r="C98" i="5" s="1"/>
  <c r="K565" i="5"/>
  <c r="I304" i="5"/>
  <c r="K304" i="5" s="1"/>
  <c r="B71" i="5"/>
  <c r="C71" i="5" s="1"/>
  <c r="C520" i="5"/>
  <c r="M800" i="4"/>
  <c r="M358" i="4"/>
  <c r="M727" i="4"/>
  <c r="I232" i="5"/>
  <c r="M712" i="4"/>
  <c r="M224" i="4"/>
  <c r="M706" i="4"/>
  <c r="M600" i="4"/>
  <c r="M305" i="4"/>
  <c r="M312" i="4"/>
  <c r="K628" i="5"/>
  <c r="M654" i="4"/>
  <c r="M429" i="4"/>
  <c r="J511" i="5"/>
  <c r="M295" i="4"/>
  <c r="M604" i="4"/>
  <c r="M65" i="4"/>
  <c r="M526" i="4"/>
  <c r="M330" i="4"/>
  <c r="M335" i="4"/>
  <c r="M134" i="4"/>
  <c r="M72" i="4"/>
  <c r="M193" i="4"/>
  <c r="I511" i="5"/>
  <c r="K512" i="5"/>
  <c r="M258" i="4"/>
  <c r="C592" i="5"/>
  <c r="B593" i="5"/>
  <c r="C593" i="5" s="1"/>
  <c r="C340" i="5"/>
  <c r="M688" i="4"/>
  <c r="M739" i="4"/>
  <c r="M267" i="4"/>
  <c r="M782" i="4"/>
  <c r="M218" i="4"/>
  <c r="C799" i="5"/>
  <c r="B800" i="5"/>
  <c r="C800" i="5" s="1"/>
  <c r="M154" i="4"/>
  <c r="J70" i="5"/>
  <c r="M371" i="4"/>
  <c r="M634" i="4"/>
  <c r="J655" i="5"/>
  <c r="I655" i="5"/>
  <c r="K656" i="5"/>
  <c r="M178" i="4"/>
  <c r="K404" i="5"/>
  <c r="J403" i="5"/>
  <c r="I403" i="5"/>
  <c r="I70" i="5"/>
  <c r="K71" i="5"/>
  <c r="M470" i="4"/>
  <c r="K772" i="5"/>
  <c r="M296" i="4"/>
  <c r="I25" i="5"/>
  <c r="M60" i="4"/>
  <c r="B395" i="5"/>
  <c r="C395" i="5" s="1"/>
  <c r="M837" i="4"/>
  <c r="B494" i="5"/>
  <c r="C494" i="5" s="1"/>
  <c r="K674" i="5"/>
  <c r="M143" i="4"/>
  <c r="M542" i="4"/>
  <c r="M576" i="4"/>
  <c r="M826" i="4"/>
  <c r="I574" i="5"/>
  <c r="K574" i="5" s="1"/>
  <c r="C691" i="5"/>
  <c r="M55" i="4"/>
  <c r="M875" i="4"/>
  <c r="J51" i="4"/>
  <c r="M43" i="4"/>
  <c r="M754" i="4"/>
  <c r="M845" i="4"/>
  <c r="M529" i="4"/>
  <c r="M611" i="4"/>
  <c r="M294" i="4"/>
  <c r="M852" i="4"/>
  <c r="K151" i="5"/>
  <c r="M91" i="4"/>
  <c r="B503" i="5"/>
  <c r="C503" i="5" s="1"/>
  <c r="B899" i="5"/>
  <c r="C899" i="5" s="1"/>
  <c r="K124" i="5"/>
  <c r="M367" i="4"/>
  <c r="M721" i="4"/>
  <c r="M478" i="4"/>
  <c r="M535" i="4"/>
  <c r="C142" i="5"/>
  <c r="M163" i="4"/>
  <c r="K26" i="5"/>
  <c r="C25" i="5"/>
  <c r="B80" i="5"/>
  <c r="C80" i="5" s="1"/>
  <c r="M900" i="4"/>
  <c r="B314" i="5"/>
  <c r="C314" i="5" s="1"/>
  <c r="M799" i="4"/>
  <c r="M916" i="4"/>
  <c r="M475" i="4"/>
  <c r="M414" i="4"/>
  <c r="M315" i="4"/>
  <c r="M343" i="4"/>
  <c r="M679" i="4"/>
  <c r="M45" i="4"/>
  <c r="M818" i="4"/>
  <c r="J232" i="5"/>
  <c r="M585" i="4"/>
  <c r="C304" i="5"/>
  <c r="B305" i="5"/>
  <c r="C305" i="5" s="1"/>
  <c r="K817" i="5"/>
  <c r="M537" i="4"/>
  <c r="M197" i="4"/>
  <c r="M463" i="4"/>
  <c r="M420" i="4"/>
  <c r="M141" i="4"/>
  <c r="J556" i="5"/>
  <c r="M164" i="4"/>
  <c r="M577" i="4"/>
  <c r="M359" i="4"/>
  <c r="M254" i="4"/>
  <c r="J322" i="5"/>
  <c r="J646" i="5"/>
  <c r="M728" i="4"/>
  <c r="M492" i="4"/>
  <c r="I268" i="5"/>
  <c r="K269" i="5"/>
  <c r="M756" i="4"/>
  <c r="M531" i="4"/>
  <c r="I520" i="5"/>
  <c r="J520" i="5"/>
  <c r="J268" i="5"/>
  <c r="M730" i="4"/>
  <c r="M859" i="4"/>
  <c r="J880" i="5"/>
  <c r="M127" i="4"/>
  <c r="B107" i="5"/>
  <c r="C107" i="5" s="1"/>
  <c r="M348" i="4"/>
  <c r="M895" i="4"/>
  <c r="M199" i="4"/>
  <c r="M344" i="4"/>
  <c r="C295" i="5"/>
  <c r="J196" i="5"/>
  <c r="M391" i="4"/>
  <c r="I556" i="5"/>
  <c r="I340" i="5"/>
  <c r="K341" i="5"/>
  <c r="M319" i="4"/>
  <c r="M661" i="4"/>
  <c r="M551" i="4"/>
  <c r="J277" i="5"/>
  <c r="M488" i="4"/>
  <c r="M775" i="4"/>
  <c r="M438" i="4"/>
  <c r="J340" i="5"/>
  <c r="C673" i="5"/>
  <c r="K557" i="5"/>
  <c r="K278" i="5"/>
  <c r="M655" i="4"/>
  <c r="J844" i="5"/>
  <c r="I880" i="5"/>
  <c r="K881" i="5"/>
  <c r="M731" i="4"/>
  <c r="J664" i="5"/>
  <c r="M639" i="4"/>
  <c r="K737" i="5"/>
  <c r="I736" i="5"/>
  <c r="B89" i="5"/>
  <c r="C89" i="5" s="1"/>
  <c r="C88" i="5"/>
  <c r="K323" i="5"/>
  <c r="I322" i="5"/>
  <c r="K647" i="5"/>
  <c r="I646" i="5"/>
  <c r="J736" i="5"/>
  <c r="B260" i="5"/>
  <c r="C260" i="5" s="1"/>
  <c r="C259" i="5"/>
  <c r="I277" i="5"/>
  <c r="M659" i="4"/>
  <c r="M664" i="4"/>
  <c r="I844" i="5"/>
  <c r="K845" i="5"/>
  <c r="M155" i="4"/>
  <c r="I664" i="5"/>
  <c r="K665" i="5"/>
  <c r="M337" i="4"/>
  <c r="I376" i="5"/>
  <c r="K377" i="5"/>
  <c r="M751" i="4"/>
  <c r="C448" i="5"/>
  <c r="B449" i="5"/>
  <c r="C449" i="5" s="1"/>
  <c r="C385" i="5"/>
  <c r="B386" i="5"/>
  <c r="C386" i="5" s="1"/>
  <c r="K449" i="5"/>
  <c r="I448" i="5"/>
  <c r="M891" i="4"/>
  <c r="M341" i="4"/>
  <c r="M501" i="4"/>
  <c r="I160" i="5"/>
  <c r="K161" i="5"/>
  <c r="J160" i="5"/>
  <c r="M355" i="4"/>
  <c r="M125" i="4"/>
  <c r="M574" i="4"/>
  <c r="J448" i="5"/>
  <c r="M289" i="4"/>
  <c r="K197" i="5"/>
  <c r="I196" i="5"/>
  <c r="J376" i="5"/>
  <c r="M571" i="4"/>
  <c r="C709" i="5"/>
  <c r="B710" i="5"/>
  <c r="C710" i="5" s="1"/>
  <c r="M637" i="4"/>
  <c r="M631" i="4"/>
  <c r="M877" i="4"/>
  <c r="M613" i="4"/>
  <c r="M610" i="4"/>
  <c r="M855" i="4"/>
  <c r="M63" i="4"/>
  <c r="M322" i="4"/>
  <c r="M195" i="4"/>
  <c r="M584" i="4"/>
  <c r="M452" i="4"/>
  <c r="J781" i="5"/>
  <c r="M397" i="4"/>
  <c r="J862" i="5"/>
  <c r="M331" i="4"/>
  <c r="M784" i="4"/>
  <c r="M250" i="4"/>
  <c r="M701" i="4"/>
  <c r="M781" i="4"/>
  <c r="M62" i="4"/>
  <c r="M726" i="4"/>
  <c r="M424" i="4"/>
  <c r="M403" i="4"/>
  <c r="J430" i="5"/>
  <c r="M544" i="4"/>
  <c r="M206" i="4"/>
  <c r="M314" i="4"/>
  <c r="M207" i="4"/>
  <c r="B125" i="5"/>
  <c r="C125" i="5" s="1"/>
  <c r="C124" i="5"/>
  <c r="M213" i="4"/>
  <c r="M324" i="4"/>
  <c r="B764" i="5"/>
  <c r="C764" i="5" s="1"/>
  <c r="C763" i="5"/>
  <c r="M735" i="4"/>
  <c r="M231" i="4"/>
  <c r="M64" i="4"/>
  <c r="M360" i="4"/>
  <c r="B638" i="5"/>
  <c r="C638" i="5" s="1"/>
  <c r="C637" i="5"/>
  <c r="B233" i="5"/>
  <c r="C233" i="5" s="1"/>
  <c r="C232" i="5"/>
  <c r="M422" i="4"/>
  <c r="M736" i="4"/>
  <c r="J106" i="5"/>
  <c r="M58" i="4"/>
  <c r="M445" i="4"/>
  <c r="M697" i="4"/>
  <c r="M301" i="4"/>
  <c r="M812" i="4"/>
  <c r="M89" i="4"/>
  <c r="M622" i="4"/>
  <c r="M785" i="4"/>
  <c r="M233" i="4"/>
  <c r="M863" i="4"/>
  <c r="M657" i="4"/>
  <c r="M170" i="4"/>
  <c r="M317" i="4"/>
  <c r="B629" i="5"/>
  <c r="C629" i="5" s="1"/>
  <c r="C628" i="5"/>
  <c r="M811" i="4"/>
  <c r="M713" i="4"/>
  <c r="M618" i="4"/>
  <c r="M495" i="4"/>
  <c r="M78" i="4"/>
  <c r="M862" i="4"/>
  <c r="M710" i="4"/>
  <c r="M625" i="4"/>
  <c r="M776" i="4"/>
  <c r="M112" i="4"/>
  <c r="M148" i="4"/>
  <c r="M568" i="4"/>
  <c r="M92" i="4"/>
  <c r="M593" i="4"/>
  <c r="M412" i="4"/>
  <c r="M413" i="4"/>
  <c r="M623" i="4"/>
  <c r="M494" i="4"/>
  <c r="M157" i="4"/>
  <c r="J502" i="5"/>
  <c r="M292" i="4"/>
  <c r="M805" i="4"/>
  <c r="J466" i="5"/>
  <c r="K863" i="5"/>
  <c r="I862" i="5"/>
  <c r="J286" i="5"/>
  <c r="M87" i="4"/>
  <c r="I430" i="5"/>
  <c r="K430" i="5" s="1"/>
  <c r="K431" i="5"/>
  <c r="J610" i="5"/>
  <c r="J97" i="5"/>
  <c r="J529" i="5"/>
  <c r="M251" i="4"/>
  <c r="M368" i="4"/>
  <c r="M229" i="4"/>
  <c r="M67" i="4"/>
  <c r="M589" i="4"/>
  <c r="J79" i="5"/>
  <c r="C349" i="5"/>
  <c r="B350" i="5"/>
  <c r="C350" i="5" s="1"/>
  <c r="M809" i="4"/>
  <c r="M260" i="4"/>
  <c r="K44" i="5"/>
  <c r="I43" i="5"/>
  <c r="I790" i="5"/>
  <c r="K791" i="5"/>
  <c r="K467" i="5"/>
  <c r="I466" i="5"/>
  <c r="C781" i="5"/>
  <c r="B782" i="5"/>
  <c r="C782" i="5" s="1"/>
  <c r="K530" i="5"/>
  <c r="I529" i="5"/>
  <c r="K215" i="5"/>
  <c r="I214" i="5"/>
  <c r="K179" i="5"/>
  <c r="I178" i="5"/>
  <c r="J178" i="5"/>
  <c r="M629" i="4"/>
  <c r="J835" i="5"/>
  <c r="M810" i="4"/>
  <c r="I682" i="5"/>
  <c r="J682" i="5"/>
  <c r="I286" i="5"/>
  <c r="K287" i="5"/>
  <c r="M658" i="4"/>
  <c r="K80" i="5"/>
  <c r="I79" i="5"/>
  <c r="M88" i="4"/>
  <c r="M841" i="4"/>
  <c r="M190" i="4"/>
  <c r="K143" i="5"/>
  <c r="J142" i="5"/>
  <c r="K142" i="5" s="1"/>
  <c r="I502" i="5"/>
  <c r="K503" i="5"/>
  <c r="J43" i="5"/>
  <c r="M621" i="4"/>
  <c r="J790" i="5"/>
  <c r="M481" i="4"/>
  <c r="K683" i="5"/>
  <c r="I610" i="5"/>
  <c r="K611" i="5"/>
  <c r="K98" i="5"/>
  <c r="I97" i="5"/>
  <c r="K134" i="5"/>
  <c r="J133" i="5"/>
  <c r="I133" i="5"/>
  <c r="J214" i="5"/>
  <c r="I52" i="5"/>
  <c r="K53" i="5"/>
  <c r="J52" i="5"/>
  <c r="M90" i="4"/>
  <c r="M899" i="4"/>
  <c r="M874" i="4"/>
  <c r="M808" i="4"/>
  <c r="M364" i="4"/>
  <c r="J826" i="5"/>
  <c r="M53" i="4"/>
  <c r="M279" i="4"/>
  <c r="M807" i="4"/>
  <c r="M532" i="4"/>
  <c r="M546" i="4"/>
  <c r="M520" i="4"/>
  <c r="M83" i="4"/>
  <c r="J412" i="5"/>
  <c r="M450" i="4"/>
  <c r="M499" i="4"/>
  <c r="J754" i="5"/>
  <c r="M79" i="4"/>
  <c r="M411" i="4"/>
  <c r="M431" i="4"/>
  <c r="J358" i="5"/>
  <c r="M71" i="4"/>
  <c r="M763" i="4"/>
  <c r="M105" i="4"/>
  <c r="M191" i="4"/>
  <c r="M217" i="4"/>
  <c r="M263" i="4"/>
  <c r="M177" i="4"/>
  <c r="M880" i="4"/>
  <c r="M427" i="4"/>
  <c r="M910" i="4"/>
  <c r="M760" i="4"/>
  <c r="M630" i="4"/>
  <c r="M791" i="4"/>
  <c r="M769" i="4"/>
  <c r="M764" i="4"/>
  <c r="M395" i="4"/>
  <c r="M496" i="4"/>
  <c r="B62" i="5"/>
  <c r="C62" i="5" s="1"/>
  <c r="C61" i="5"/>
  <c r="J808" i="5"/>
  <c r="M405" i="4"/>
  <c r="M632" i="4"/>
  <c r="M647" i="4"/>
  <c r="M377" i="4"/>
  <c r="M119" i="4"/>
  <c r="M44" i="4"/>
  <c r="M850" i="4"/>
  <c r="M854" i="4"/>
  <c r="M674" i="4"/>
  <c r="M694" i="4"/>
  <c r="M906" i="4"/>
  <c r="M447" i="4"/>
  <c r="M550" i="4"/>
  <c r="M796" i="4"/>
  <c r="M908" i="4"/>
  <c r="M583" i="4"/>
  <c r="M762" i="4"/>
  <c r="M396" i="4"/>
  <c r="M179" i="4"/>
  <c r="M398" i="4"/>
  <c r="M508" i="4"/>
  <c r="M423" i="4"/>
  <c r="K827" i="5"/>
  <c r="I826" i="5"/>
  <c r="M421" i="4"/>
  <c r="K755" i="5"/>
  <c r="I754" i="5"/>
  <c r="M205" i="4"/>
  <c r="M907" i="4"/>
  <c r="M609" i="4"/>
  <c r="M380" i="4"/>
  <c r="I484" i="5"/>
  <c r="K484" i="5" s="1"/>
  <c r="M425" i="4"/>
  <c r="K485" i="5"/>
  <c r="M378" i="4"/>
  <c r="M376" i="4"/>
  <c r="M594" i="4"/>
  <c r="M409" i="4"/>
  <c r="M699" i="4"/>
  <c r="M889" i="4"/>
  <c r="M100" i="4"/>
  <c r="M902" i="4"/>
  <c r="M54" i="4"/>
  <c r="M99" i="4"/>
  <c r="M439" i="4"/>
  <c r="M74" i="4"/>
  <c r="M627" i="4"/>
  <c r="I412" i="5"/>
  <c r="K413" i="5"/>
  <c r="M97" i="4"/>
  <c r="M879" i="4"/>
  <c r="J871" i="5"/>
  <c r="J493" i="5"/>
  <c r="J259" i="5"/>
  <c r="M73" i="4"/>
  <c r="M909" i="4"/>
  <c r="M913" i="4"/>
  <c r="I259" i="5"/>
  <c r="K260" i="5"/>
  <c r="B431" i="5"/>
  <c r="C431" i="5" s="1"/>
  <c r="M645" i="4"/>
  <c r="M870" i="4"/>
  <c r="M893" i="4"/>
  <c r="M121" i="4"/>
  <c r="M825" i="4"/>
  <c r="M51" i="4"/>
  <c r="M774" i="4"/>
  <c r="M702" i="4"/>
  <c r="M361" i="4"/>
  <c r="M96" i="4"/>
  <c r="M691" i="4"/>
  <c r="I205" i="5"/>
  <c r="K206" i="5"/>
  <c r="K782" i="5"/>
  <c r="I781" i="5"/>
  <c r="J205" i="5"/>
  <c r="M548" i="4"/>
  <c r="J898" i="5"/>
  <c r="I871" i="5"/>
  <c r="K872" i="5"/>
  <c r="I349" i="5"/>
  <c r="K350" i="5"/>
  <c r="M504" i="4"/>
  <c r="K899" i="5"/>
  <c r="I898" i="5"/>
  <c r="M225" i="4"/>
  <c r="M856" i="4"/>
  <c r="M285" i="4"/>
  <c r="M708" i="4"/>
  <c r="M303" i="4"/>
  <c r="M234" i="4"/>
  <c r="M704" i="4"/>
  <c r="M773" i="4"/>
  <c r="M135" i="4"/>
  <c r="M538" i="4"/>
  <c r="M911" i="4"/>
  <c r="M690" i="4"/>
  <c r="I673" i="5"/>
  <c r="J673" i="5"/>
  <c r="M886" i="4"/>
  <c r="M227" i="4"/>
  <c r="J349" i="5"/>
  <c r="M477" i="4"/>
  <c r="M521" i="4"/>
  <c r="K494" i="5"/>
  <c r="I493" i="5"/>
  <c r="M693" i="4"/>
  <c r="M274" i="4"/>
  <c r="M441" i="4"/>
  <c r="M333" i="4"/>
  <c r="M430" i="4"/>
  <c r="M673" i="4"/>
  <c r="M881" i="4"/>
  <c r="K107" i="5"/>
  <c r="I106" i="5"/>
  <c r="M559" i="4"/>
  <c r="M641" i="4"/>
  <c r="I394" i="5"/>
  <c r="K395" i="5"/>
  <c r="M871" i="4"/>
  <c r="M558" i="4"/>
  <c r="M749" i="4"/>
  <c r="M595" i="4"/>
  <c r="J718" i="5"/>
  <c r="M42" i="4"/>
  <c r="M404" i="4"/>
  <c r="M465" i="4"/>
  <c r="M605" i="4"/>
  <c r="M740" i="4"/>
  <c r="M70" i="4"/>
  <c r="K719" i="5"/>
  <c r="I718" i="5"/>
  <c r="M747" i="4"/>
  <c r="M798" i="4"/>
  <c r="M52" i="4"/>
  <c r="M513" i="4"/>
  <c r="M638" i="4"/>
  <c r="M434" i="4"/>
  <c r="J394" i="5"/>
  <c r="M866" i="4"/>
  <c r="M362" i="4"/>
  <c r="M540" i="4"/>
  <c r="M259" i="4"/>
  <c r="M897" i="4"/>
  <c r="B881" i="5"/>
  <c r="C881" i="5" s="1"/>
  <c r="C880" i="5"/>
  <c r="M181" i="4"/>
  <c r="M442" i="4"/>
  <c r="M744" i="4"/>
  <c r="M640" i="4"/>
  <c r="M676" i="4"/>
  <c r="M857" i="4"/>
  <c r="M468" i="4"/>
  <c r="M733" i="4"/>
  <c r="M700" i="4"/>
  <c r="M512" i="4"/>
  <c r="B269" i="5"/>
  <c r="C269" i="5" s="1"/>
  <c r="C268" i="5"/>
  <c r="M636" i="4"/>
  <c r="M375" i="4"/>
  <c r="M753" i="4"/>
  <c r="M888" i="4"/>
  <c r="M802" i="4"/>
  <c r="M69" i="4"/>
  <c r="M882" i="4"/>
  <c r="M801" i="4"/>
  <c r="M308" i="4"/>
  <c r="M115" i="4"/>
  <c r="M853" i="4"/>
  <c r="M288" i="4"/>
  <c r="M901" i="4"/>
  <c r="M828" i="4"/>
  <c r="M114" i="4"/>
  <c r="M116" i="4"/>
  <c r="M82" i="4"/>
  <c r="M152" i="4"/>
  <c r="M373" i="4"/>
  <c r="M101" i="4"/>
  <c r="M276" i="4"/>
  <c r="M281" i="4"/>
  <c r="M118" i="4"/>
  <c r="M502" i="4"/>
  <c r="J727" i="5"/>
  <c r="M432" i="4"/>
  <c r="M823" i="4"/>
  <c r="M304" i="4"/>
  <c r="M369" i="4"/>
  <c r="M742" i="4"/>
  <c r="M306" i="4"/>
  <c r="M628" i="4"/>
  <c r="M98" i="4"/>
  <c r="M433" i="4"/>
  <c r="M108" i="4"/>
  <c r="I835" i="5"/>
  <c r="K836" i="5"/>
  <c r="I358" i="5"/>
  <c r="K359" i="5"/>
  <c r="I727" i="5"/>
  <c r="K728" i="5"/>
  <c r="M278" i="4"/>
  <c r="M280" i="4"/>
  <c r="I808" i="5"/>
  <c r="K809" i="5"/>
  <c r="M838" i="4"/>
  <c r="M187" i="4"/>
  <c r="M591" i="4"/>
  <c r="M835" i="4"/>
  <c r="M650" i="4"/>
  <c r="M270" i="4"/>
  <c r="M202" i="4"/>
  <c r="M839" i="4"/>
  <c r="M109" i="4"/>
  <c r="M873" i="4"/>
  <c r="M242" i="4"/>
  <c r="M683" i="4"/>
  <c r="M459" i="4"/>
  <c r="M685" i="4"/>
  <c r="M186" i="4"/>
  <c r="M272" i="4"/>
  <c r="M607" i="4"/>
  <c r="M681" i="4"/>
  <c r="M81" i="4"/>
  <c r="M682" i="4"/>
  <c r="M379" i="4"/>
  <c r="M241" i="4"/>
  <c r="M834" i="4"/>
  <c r="M836" i="4"/>
  <c r="M872" i="4"/>
  <c r="M460" i="4"/>
  <c r="M243" i="4"/>
  <c r="J592" i="5"/>
  <c r="M244" i="4"/>
  <c r="M269" i="4"/>
  <c r="M686" i="4"/>
  <c r="C664" i="5"/>
  <c r="B665" i="5"/>
  <c r="C665" i="5" s="1"/>
  <c r="M592" i="4"/>
  <c r="C439" i="5"/>
  <c r="B440" i="5"/>
  <c r="C440" i="5" s="1"/>
  <c r="M457" i="4"/>
  <c r="K593" i="5"/>
  <c r="I592" i="5"/>
  <c r="I187" i="5"/>
  <c r="K188" i="5"/>
  <c r="J187" i="5"/>
  <c r="K61" i="5" l="1"/>
  <c r="L46" i="4"/>
  <c r="K46" i="4"/>
  <c r="K853" i="5"/>
  <c r="K718" i="5"/>
  <c r="K295" i="5"/>
  <c r="K241" i="5"/>
  <c r="K529" i="5"/>
  <c r="K259" i="5"/>
  <c r="K457" i="5"/>
  <c r="K88" i="5"/>
  <c r="K25" i="5"/>
  <c r="K547" i="5"/>
  <c r="K700" i="5"/>
  <c r="K709" i="5"/>
  <c r="K619" i="5"/>
  <c r="K691" i="5"/>
  <c r="K223" i="5"/>
  <c r="K583" i="5"/>
  <c r="K169" i="5"/>
  <c r="K34" i="5"/>
  <c r="K799" i="5"/>
  <c r="K385" i="5"/>
  <c r="K538" i="5"/>
  <c r="K367" i="5"/>
  <c r="K232" i="5"/>
  <c r="K511" i="5"/>
  <c r="K646" i="5"/>
  <c r="K70" i="5"/>
  <c r="K655" i="5"/>
  <c r="K403" i="5"/>
  <c r="J52" i="4"/>
  <c r="K106" i="5"/>
  <c r="K556" i="5"/>
  <c r="K358" i="5"/>
  <c r="K466" i="5"/>
  <c r="K808" i="5"/>
  <c r="K835" i="5"/>
  <c r="K781" i="5"/>
  <c r="K340" i="5"/>
  <c r="K268" i="5"/>
  <c r="K277" i="5"/>
  <c r="K880" i="5"/>
  <c r="K520" i="5"/>
  <c r="K196" i="5"/>
  <c r="K322" i="5"/>
  <c r="K412" i="5"/>
  <c r="K862" i="5"/>
  <c r="K178" i="5"/>
  <c r="K160" i="5"/>
  <c r="K664" i="5"/>
  <c r="K493" i="5"/>
  <c r="K502" i="5"/>
  <c r="K682" i="5"/>
  <c r="K448" i="5"/>
  <c r="K736" i="5"/>
  <c r="K376" i="5"/>
  <c r="K844" i="5"/>
  <c r="K52" i="5"/>
  <c r="K610" i="5"/>
  <c r="K79" i="5"/>
  <c r="K754" i="5"/>
  <c r="K133" i="5"/>
  <c r="K286" i="5"/>
  <c r="K97" i="5"/>
  <c r="K214" i="5"/>
  <c r="K790" i="5"/>
  <c r="K43" i="5"/>
  <c r="K826" i="5"/>
  <c r="K898" i="5"/>
  <c r="K673" i="5"/>
  <c r="K205" i="5"/>
  <c r="K349" i="5"/>
  <c r="K394" i="5"/>
  <c r="K871" i="5"/>
  <c r="K727" i="5"/>
  <c r="K592" i="5"/>
  <c r="K187" i="5"/>
  <c r="M46" i="4" l="1"/>
  <c r="L47" i="4"/>
  <c r="L957" i="4" s="1"/>
  <c r="K47" i="4"/>
  <c r="J53" i="4"/>
  <c r="M47" i="4" l="1"/>
  <c r="K957" i="4"/>
  <c r="M957" i="4" s="1"/>
  <c r="J54" i="4"/>
  <c r="J56" i="4" l="1"/>
  <c r="J55" i="4"/>
</calcChain>
</file>

<file path=xl/sharedStrings.xml><?xml version="1.0" encoding="utf-8"?>
<sst xmlns="http://schemas.openxmlformats.org/spreadsheetml/2006/main" count="2247" uniqueCount="500">
  <si>
    <t xml:space="preserve">Month </t>
  </si>
  <si>
    <t>Fiscal Year</t>
  </si>
  <si>
    <t>July</t>
  </si>
  <si>
    <t>01</t>
  </si>
  <si>
    <t>October</t>
  </si>
  <si>
    <t>June</t>
  </si>
  <si>
    <t>December</t>
  </si>
  <si>
    <t>Campus</t>
  </si>
  <si>
    <t>UCR</t>
  </si>
  <si>
    <t>UCLA</t>
  </si>
  <si>
    <t>M-OP</t>
  </si>
  <si>
    <t>UCSF</t>
  </si>
  <si>
    <t>UCSD</t>
  </si>
  <si>
    <t>UCSC</t>
  </si>
  <si>
    <t>UCSB</t>
  </si>
  <si>
    <t>UCOP</t>
  </si>
  <si>
    <t>UCB</t>
  </si>
  <si>
    <t>UCI</t>
  </si>
  <si>
    <t>UCM</t>
  </si>
  <si>
    <t>August</t>
  </si>
  <si>
    <t>September</t>
  </si>
  <si>
    <t>November</t>
  </si>
  <si>
    <t>January</t>
  </si>
  <si>
    <t>February</t>
  </si>
  <si>
    <t>March</t>
  </si>
  <si>
    <t>April</t>
  </si>
  <si>
    <t>May</t>
  </si>
  <si>
    <t>02</t>
  </si>
  <si>
    <t>03</t>
  </si>
  <si>
    <t>04</t>
  </si>
  <si>
    <t>05</t>
  </si>
  <si>
    <t>06</t>
  </si>
  <si>
    <t>07</t>
  </si>
  <si>
    <t>08</t>
  </si>
  <si>
    <t>09</t>
  </si>
  <si>
    <t>Loc (1)</t>
  </si>
  <si>
    <t>Fund (5)</t>
  </si>
  <si>
    <t>Org (5)</t>
  </si>
  <si>
    <t>Program (2)</t>
  </si>
  <si>
    <t>Object (4)</t>
  </si>
  <si>
    <t>Account (6)</t>
  </si>
  <si>
    <t>Cost Center (2)</t>
  </si>
  <si>
    <t>Sub (2)</t>
  </si>
  <si>
    <t>Activity (6)</t>
  </si>
  <si>
    <t>Function (2)</t>
  </si>
  <si>
    <t>Org (6)</t>
  </si>
  <si>
    <t>Sub (1)</t>
  </si>
  <si>
    <t>Account (5)</t>
  </si>
  <si>
    <t>Description</t>
  </si>
  <si>
    <t>College of Engineering</t>
  </si>
  <si>
    <t>AAES</t>
  </si>
  <si>
    <t>College of Ag &amp; Environmental Sciences</t>
  </si>
  <si>
    <t>BIOS</t>
  </si>
  <si>
    <t>College of Biological Sciences</t>
  </si>
  <si>
    <t>DEDU</t>
  </si>
  <si>
    <t>School of Education</t>
  </si>
  <si>
    <t>GENL</t>
  </si>
  <si>
    <t>General Library</t>
  </si>
  <si>
    <t>GSM1</t>
  </si>
  <si>
    <t>Graduate School of Management</t>
  </si>
  <si>
    <t>LLAW</t>
  </si>
  <si>
    <t>Law School Dean's Ofc</t>
  </si>
  <si>
    <t>MEDI</t>
  </si>
  <si>
    <t>School of Medicine</t>
  </si>
  <si>
    <t>UNEX</t>
  </si>
  <si>
    <t>UC Davis Extension</t>
  </si>
  <si>
    <t>VETM</t>
  </si>
  <si>
    <t>School of Veterinary Medicine</t>
  </si>
  <si>
    <t>GRAD</t>
  </si>
  <si>
    <t>Graduate Studies</t>
  </si>
  <si>
    <t>ITEC</t>
  </si>
  <si>
    <t>Information &amp; Educational Technology</t>
  </si>
  <si>
    <t>OEVC</t>
  </si>
  <si>
    <t>Provost / Executive Vice Chancellor</t>
  </si>
  <si>
    <t>RESH</t>
  </si>
  <si>
    <t>Vice Chancellor - Research</t>
  </si>
  <si>
    <t>UREL</t>
  </si>
  <si>
    <t>Vice Chancellor - University Relations</t>
  </si>
  <si>
    <t>VCSA</t>
  </si>
  <si>
    <t>Vice Chancellor - Student Affairs</t>
  </si>
  <si>
    <t xml:space="preserve">Please enter First Name: </t>
  </si>
  <si>
    <t xml:space="preserve">Please enter Last Name: </t>
  </si>
  <si>
    <t>Today's Date</t>
  </si>
  <si>
    <t>Other UC Campus Contact Person</t>
  </si>
  <si>
    <t>Other UC Campus Contact Email Address</t>
  </si>
  <si>
    <t xml:space="preserve">Please enter Phone Number: </t>
  </si>
  <si>
    <t xml:space="preserve">Month: </t>
  </si>
  <si>
    <t xml:space="preserve">Please Choose your Org: </t>
  </si>
  <si>
    <t>L &amp;S - Humanities, Arts &amp; Cultural Studies</t>
  </si>
  <si>
    <t>HACS</t>
  </si>
  <si>
    <t>L &amp; S - Mathematical  &amp; Physical Science</t>
  </si>
  <si>
    <t>MPSC</t>
  </si>
  <si>
    <t>L &amp; S - Social Sciences</t>
  </si>
  <si>
    <t>SSCI</t>
  </si>
  <si>
    <t>DANR</t>
  </si>
  <si>
    <t>Division of Agriculture &amp; Natural Resources</t>
  </si>
  <si>
    <t>- -</t>
  </si>
  <si>
    <t>UC Davis Campus Contact Person</t>
  </si>
  <si>
    <t>UC Davis Campus Contact Phone Number</t>
  </si>
  <si>
    <t>UC Davis Campus Contact Email Address</t>
  </si>
  <si>
    <t xml:space="preserve">Please enter E-mail Address: </t>
  </si>
  <si>
    <t>UNIVERSITY of CALIFORNIA, DAVIS</t>
  </si>
  <si>
    <t>Other UC Campus Contact Phone Number</t>
  </si>
  <si>
    <t>ORDER and / or CHARGE</t>
  </si>
  <si>
    <t>Notes</t>
  </si>
  <si>
    <t>UCB (29)</t>
  </si>
  <si>
    <t xml:space="preserve">Account (5) </t>
  </si>
  <si>
    <t xml:space="preserve">Project (6) </t>
  </si>
  <si>
    <t xml:space="preserve">Flexfield (5) </t>
  </si>
  <si>
    <t xml:space="preserve">Numeric </t>
  </si>
  <si>
    <t xml:space="preserve">Alphanumeric </t>
  </si>
  <si>
    <t>M</t>
  </si>
  <si>
    <t>O</t>
  </si>
  <si>
    <t>UCLA (32)</t>
  </si>
  <si>
    <t xml:space="preserve">O </t>
  </si>
  <si>
    <t>UCM (32)</t>
  </si>
  <si>
    <t>M-OP (32)</t>
  </si>
  <si>
    <t>M = MANDATORY / REQUIRED</t>
  </si>
  <si>
    <t>O = OPTIONAL</t>
  </si>
  <si>
    <t>Obtain the IOC Form</t>
  </si>
  <si>
    <t>• Enter your e-mail address;</t>
  </si>
  <si>
    <t>Prior Document Number</t>
  </si>
  <si>
    <t>Other UC Campus Contact E-mail Address</t>
  </si>
  <si>
    <t>Provide the e-mail address of your other campus contact person.</t>
  </si>
  <si>
    <t xml:space="preserve">Other UC Campus Chart String </t>
  </si>
  <si>
    <t>BERKELEY</t>
  </si>
  <si>
    <t>SAN FRAN</t>
  </si>
  <si>
    <t>LOSANGELES</t>
  </si>
  <si>
    <t>RIVERSIDE</t>
  </si>
  <si>
    <t>SAN DIEGO</t>
  </si>
  <si>
    <t>SANTA CRUZ</t>
  </si>
  <si>
    <t>SANTABARBA</t>
  </si>
  <si>
    <t>IRVINE</t>
  </si>
  <si>
    <t>MERCED</t>
  </si>
  <si>
    <t>Campus_Lst</t>
  </si>
  <si>
    <t>FiscalMonth_Lst</t>
  </si>
  <si>
    <t>UNIVERSITY OF CALIFORNIA - LOS ANGELES</t>
  </si>
  <si>
    <t>DOC DATE</t>
  </si>
  <si>
    <r>
      <t xml:space="preserve">TYPE                 </t>
    </r>
    <r>
      <rPr>
        <b/>
        <sz val="26"/>
        <rFont val="Arial"/>
        <family val="2"/>
      </rPr>
      <t xml:space="preserve"> 53</t>
    </r>
  </si>
  <si>
    <t>TRANS NO.</t>
  </si>
  <si>
    <t>FINANCIAL JOURNAL</t>
  </si>
  <si>
    <r>
      <t>PAGE</t>
    </r>
    <r>
      <rPr>
        <u/>
        <sz val="11"/>
        <rFont val="Arial"/>
        <family val="2"/>
      </rPr>
      <t xml:space="preserve">           </t>
    </r>
    <r>
      <rPr>
        <u/>
        <sz val="14"/>
        <rFont val="Arial"/>
        <family val="2"/>
      </rPr>
      <t>1</t>
    </r>
    <r>
      <rPr>
        <u/>
        <sz val="11"/>
        <rFont val="Arial"/>
        <family val="2"/>
      </rPr>
      <t xml:space="preserve">                </t>
    </r>
    <r>
      <rPr>
        <sz val="11"/>
        <rFont val="Arial"/>
        <family val="2"/>
      </rPr>
      <t>OF</t>
    </r>
    <r>
      <rPr>
        <u/>
        <sz val="11"/>
        <rFont val="Arial"/>
        <family val="2"/>
      </rPr>
      <t xml:space="preserve">               1     </t>
    </r>
  </si>
  <si>
    <t>ENTRY</t>
  </si>
  <si>
    <t>(8)</t>
  </si>
  <si>
    <t>(6)</t>
  </si>
  <si>
    <t>L</t>
  </si>
  <si>
    <t>ACCOUNT</t>
  </si>
  <si>
    <t>CC</t>
  </si>
  <si>
    <t>FUND</t>
  </si>
  <si>
    <t>PROJECT</t>
  </si>
  <si>
    <t>FIN.</t>
  </si>
  <si>
    <t>CLASS</t>
  </si>
  <si>
    <t>SOURCE</t>
  </si>
  <si>
    <t>DESCRIPTION</t>
  </si>
  <si>
    <t>REFERENCE</t>
  </si>
  <si>
    <t>C</t>
  </si>
  <si>
    <t>SUB</t>
  </si>
  <si>
    <t>OBJECT</t>
  </si>
  <si>
    <t>NUMBER</t>
  </si>
  <si>
    <t>DEBIT</t>
  </si>
  <si>
    <t>CREDIT</t>
  </si>
  <si>
    <t>(1)</t>
  </si>
  <si>
    <t>(2)</t>
  </si>
  <si>
    <t>(5)</t>
  </si>
  <si>
    <t>(4)</t>
  </si>
  <si>
    <t>(20)</t>
  </si>
  <si>
    <t>(14)</t>
  </si>
  <si>
    <t>CODE</t>
  </si>
  <si>
    <t>TOTALS</t>
  </si>
  <si>
    <t>DESCRIPTION:</t>
  </si>
  <si>
    <t>M-OP Recharges</t>
  </si>
  <si>
    <t>PREPARED BY</t>
  </si>
  <si>
    <t>DATE</t>
  </si>
  <si>
    <t>Alyse C. DeFazio   (530) 752-1445</t>
  </si>
  <si>
    <t>APPROVED BY</t>
  </si>
  <si>
    <t>Susan M. Moore (530) 757-8518</t>
  </si>
  <si>
    <t>A0206-4L (7/91)</t>
  </si>
  <si>
    <t>HSYS</t>
  </si>
  <si>
    <t>Health System</t>
  </si>
  <si>
    <t xml:space="preserve">Please enter Middle Name: </t>
  </si>
  <si>
    <t>Reference (Up to 10)</t>
  </si>
  <si>
    <t>Source (Up to 6)</t>
  </si>
  <si>
    <t>Project (Up to 6)</t>
  </si>
  <si>
    <t>Activity (Up to 6)</t>
  </si>
  <si>
    <t>UCSD (32)</t>
  </si>
  <si>
    <t>UCSC (32)</t>
  </si>
  <si>
    <t>The EIAOnline E-Journal process allows you to create journal transactions in Excel and automatically load them into EIAOnline.  Please enter information only in the light blue shaded areas.  You may insert or delete rows in between row 6 and 19.</t>
  </si>
  <si>
    <t>Explanation</t>
  </si>
  <si>
    <t>Entry Type</t>
  </si>
  <si>
    <t>Account</t>
  </si>
  <si>
    <t>Fund</t>
  </si>
  <si>
    <t>Sub</t>
  </si>
  <si>
    <t>Transaction Code</t>
  </si>
  <si>
    <t xml:space="preserve">Transaction Date </t>
  </si>
  <si>
    <t>Refer</t>
  </si>
  <si>
    <t>Debit</t>
  </si>
  <si>
    <t>Credit</t>
  </si>
  <si>
    <t>Code</t>
  </si>
  <si>
    <t>56</t>
  </si>
  <si>
    <t>*</t>
  </si>
  <si>
    <t>.</t>
  </si>
  <si>
    <t>ATHL</t>
  </si>
  <si>
    <t>UC Davis Athletics</t>
  </si>
  <si>
    <t>Fund (4)</t>
  </si>
  <si>
    <t>Dept ID (6)</t>
  </si>
  <si>
    <t>Project (7)</t>
  </si>
  <si>
    <t>Activity Period (2)</t>
  </si>
  <si>
    <t>Business Unit (5)</t>
  </si>
  <si>
    <t>Alphanumeic</t>
  </si>
  <si>
    <t>Project (6 - AN)</t>
  </si>
  <si>
    <t>Flexfield (5 - AN)</t>
  </si>
  <si>
    <t>Project (Up to 6 - AN)</t>
  </si>
  <si>
    <t>Source (Up to 6 - AN)</t>
  </si>
  <si>
    <t>Activity (6 - AN)</t>
  </si>
  <si>
    <t>Activity (Up to 6 - AN)</t>
  </si>
  <si>
    <t>Reference (Up to 10 - AN)</t>
  </si>
  <si>
    <t>UCSF (38)</t>
  </si>
  <si>
    <t>Account (5 - N)</t>
  </si>
  <si>
    <t>Fund (5 - N)</t>
  </si>
  <si>
    <t>Org (5 - N)</t>
  </si>
  <si>
    <t>Program (2 - N)</t>
  </si>
  <si>
    <t>Fund (4 - N)</t>
  </si>
  <si>
    <t>Dept ID (6 - N)</t>
  </si>
  <si>
    <t>Activity Period (2 - N)</t>
  </si>
  <si>
    <t>Function (2 - N)</t>
  </si>
  <si>
    <t>Account (6 - N)</t>
  </si>
  <si>
    <t>Sub (2 - N)</t>
  </si>
  <si>
    <t>Object (4 - N)</t>
  </si>
  <si>
    <t>Org (6 - N)</t>
  </si>
  <si>
    <t>Sub (1 - N)</t>
  </si>
  <si>
    <t>Business Unit (5 - AN)</t>
  </si>
  <si>
    <t>Alphanumeric</t>
  </si>
  <si>
    <t>Account (6 - AN or N)</t>
  </si>
  <si>
    <t>Alphanumeric or Numeric</t>
  </si>
  <si>
    <t>Project (7 - AN or N)</t>
  </si>
  <si>
    <t>VFRM</t>
  </si>
  <si>
    <t>Vice Chancellor - Finance &amp; Resource Management</t>
  </si>
  <si>
    <t>VPFS</t>
  </si>
  <si>
    <t>Vice Chancellor - Campus Planning, Facilities &amp; Safety</t>
  </si>
  <si>
    <t>Account (7)</t>
  </si>
  <si>
    <t>UCI (41)</t>
  </si>
  <si>
    <t>Object (4 - AN or N)</t>
  </si>
  <si>
    <t>If you have questions about these procedures, please contact Accounting &amp; Financial Reporting.</t>
  </si>
  <si>
    <t>Download the new IOC Form from Accounting &amp; Financial Reporting website.</t>
  </si>
  <si>
    <t>CHAN</t>
  </si>
  <si>
    <t>Flexfield (up to 6)</t>
  </si>
  <si>
    <t>Doc Ref (up to 6)</t>
  </si>
  <si>
    <t>Flexfield (Up to 6 - AN)</t>
  </si>
  <si>
    <t>Doc Ref (Up to 6 - AN)</t>
  </si>
  <si>
    <t>Account (7 - AN or N)</t>
  </si>
  <si>
    <r>
      <t xml:space="preserve">• If IOC is a refund, type </t>
    </r>
    <r>
      <rPr>
        <b/>
        <u/>
        <sz val="11"/>
        <color indexed="8"/>
        <rFont val="Calibri"/>
        <family val="2"/>
      </rPr>
      <t>"Refund"</t>
    </r>
    <r>
      <rPr>
        <sz val="11"/>
        <color theme="1"/>
        <rFont val="Calibri"/>
        <family val="2"/>
        <scheme val="minor"/>
      </rPr>
      <t xml:space="preserve"> in your description </t>
    </r>
  </si>
  <si>
    <t>• Provide document number that shows original credit</t>
  </si>
  <si>
    <t>• Provide document number that shows original expense</t>
  </si>
  <si>
    <t>• Number indicates number of characters</t>
  </si>
  <si>
    <t>• Choose your highest Org from the list;</t>
  </si>
  <si>
    <t>• All red fields are required</t>
  </si>
  <si>
    <t>• AN - must have at least one letter</t>
  </si>
  <si>
    <t>Start here =&gt;</t>
  </si>
  <si>
    <t>Loc (1 or J)</t>
  </si>
  <si>
    <t>Loc (2 or K)</t>
  </si>
  <si>
    <t>Loc (4 or M)</t>
  </si>
  <si>
    <t>Loc (5 or N)</t>
  </si>
  <si>
    <t>Loc (6 or O)</t>
  </si>
  <si>
    <t>Loc (7 or P)</t>
  </si>
  <si>
    <t>Loc (8 or Q)</t>
  </si>
  <si>
    <t>Loc (9 or R)</t>
  </si>
  <si>
    <t>Loc (0 or S)</t>
  </si>
  <si>
    <t>Loc (M)</t>
  </si>
  <si>
    <t>Cost Center (2 - AN)</t>
  </si>
  <si>
    <t>Office of the Chancellor</t>
  </si>
  <si>
    <t>Notes for other campus</t>
  </si>
  <si>
    <t>Please Note:</t>
  </si>
  <si>
    <t>Reference (Up to 6 - AN)</t>
  </si>
  <si>
    <t>Reference (Up to 6)</t>
  </si>
  <si>
    <t>Number indicates number of characters</t>
  </si>
  <si>
    <r>
      <t xml:space="preserve">• </t>
    </r>
    <r>
      <rPr>
        <b/>
        <sz val="11"/>
        <rFont val="Calibri"/>
        <family val="2"/>
      </rPr>
      <t>N - all numbers.</t>
    </r>
  </si>
  <si>
    <t>Sub (2 - N)*</t>
  </si>
  <si>
    <t>Object (4 - N)*</t>
  </si>
  <si>
    <t>Program (2 - N)**</t>
  </si>
  <si>
    <t>• The same chart string must be used as original credit</t>
  </si>
  <si>
    <r>
      <t xml:space="preserve">• If IOC is a request for reimbursement, type </t>
    </r>
    <r>
      <rPr>
        <b/>
        <u/>
        <sz val="11"/>
        <color indexed="8"/>
        <rFont val="Calibri"/>
        <family val="2"/>
      </rPr>
      <t>"Reimb"</t>
    </r>
    <r>
      <rPr>
        <sz val="11"/>
        <color theme="1"/>
        <rFont val="Calibri"/>
        <family val="2"/>
        <scheme val="minor"/>
      </rPr>
      <t xml:space="preserve"> in your description</t>
    </r>
  </si>
  <si>
    <t>RED INDICATES REQUIRED FIELD</t>
  </si>
  <si>
    <t>&amp;</t>
  </si>
  <si>
    <t>scroll right</t>
  </si>
  <si>
    <t>• Accounting will post the IOC to the ledger but all backup should be sent directly to the other UC department</t>
  </si>
  <si>
    <t>M**</t>
  </si>
  <si>
    <t>Other UC Campus Info for IOC Form</t>
  </si>
  <si>
    <t>An IOC will not be processed unless all mandatory fields are provided</t>
  </si>
  <si>
    <t>Accounting String Requirements for all UC Campuses</t>
  </si>
  <si>
    <t>JOHN</t>
  </si>
  <si>
    <t>SMITH</t>
  </si>
  <si>
    <t>JSMITH@UCDAVIS.EDU</t>
  </si>
  <si>
    <t>Andrea Spurgeon</t>
  </si>
  <si>
    <t>aspurgeon@berkeley.edu</t>
  </si>
  <si>
    <t>1</t>
  </si>
  <si>
    <t>56639</t>
  </si>
  <si>
    <t>62256</t>
  </si>
  <si>
    <t>14084</t>
  </si>
  <si>
    <t>40</t>
  </si>
  <si>
    <t>CPCU2W</t>
  </si>
  <si>
    <t>CPHRA</t>
  </si>
  <si>
    <t>Intercampus Order/Charge (IOC) Instructions</t>
  </si>
  <si>
    <t>Select Campus</t>
  </si>
  <si>
    <t>Select a campus from the drop down list to recharge, request reimbursement, or refund. M-OP stands for UCOP.</t>
  </si>
  <si>
    <t>Enter your contact information</t>
  </si>
  <si>
    <t>Enter the UCD accounting information</t>
  </si>
  <si>
    <t>This form can be used to:</t>
  </si>
  <si>
    <t>This form is not to:</t>
  </si>
  <si>
    <t>•Recharge another UC campus for goods/services provided</t>
  </si>
  <si>
    <t>•Refund another UC campus for goods/services overcharged</t>
  </si>
  <si>
    <t>•Request reimbursement from another UC campus for expenses posted to the ledger</t>
  </si>
  <si>
    <t>•Send payment to another UC campus</t>
  </si>
  <si>
    <t>•Send funds to another UC campus for future use</t>
  </si>
  <si>
    <t>•Transfer payroll expenses to another campus</t>
  </si>
  <si>
    <t>Save for Submission</t>
  </si>
  <si>
    <t>Submit the IOC Form</t>
  </si>
  <si>
    <t>This field is optional; use it for any information you think is critical to have for the other campus to respond to the IOC.</t>
  </si>
  <si>
    <t xml:space="preserve">PLEASE READ THE FOLLOWING INSTRUCTIONS CAREFULLY BEFORE FILLING OUT THE FORM. ACCOUNTING &amp; FINANCIAL REPORTING WILL NOT PROCESS AN IOC IF ANY REQUIRED INFORMATION IS MISSING. </t>
  </si>
  <si>
    <t>Please use sections below if more transactions are needed for the same or different UC campus</t>
  </si>
  <si>
    <t>This resource is available when requesting accounting information:</t>
  </si>
  <si>
    <t>https://financeandbusiness.ucdavis.edu/contact/staff-directory/afr</t>
  </si>
  <si>
    <t>https://financeandbusiness.ucdavis.edu/forms/afr</t>
  </si>
  <si>
    <t>https://financeandbusiness.ucdavis.edu/finance/accounting-financial-reporting/intercampus/acct-strings</t>
  </si>
  <si>
    <t>IOC Flowchart</t>
  </si>
  <si>
    <t>﻿</t>
  </si>
  <si>
    <t>Entity (5 - N)</t>
  </si>
  <si>
    <t>Financial Unit (7 - N)</t>
  </si>
  <si>
    <t>Fund (5 - AN)</t>
  </si>
  <si>
    <t>Function (3 - N)</t>
  </si>
  <si>
    <t>Program (3 - N)*</t>
  </si>
  <si>
    <t>Project (7 - AN)*</t>
  </si>
  <si>
    <t>Activity (6 - N)*</t>
  </si>
  <si>
    <t>Location (6 - N)</t>
  </si>
  <si>
    <r>
      <t xml:space="preserve">• Refunds and reimbursements/recharges </t>
    </r>
    <r>
      <rPr>
        <b/>
        <u/>
        <sz val="11"/>
        <color rgb="FFFF0000"/>
        <rFont val="Calibri"/>
        <family val="2"/>
        <scheme val="minor"/>
      </rPr>
      <t>cannot</t>
    </r>
    <r>
      <rPr>
        <sz val="11"/>
        <rFont val="Calibri"/>
        <family val="2"/>
        <scheme val="minor"/>
      </rPr>
      <t xml:space="preserve"> be in the same section</t>
    </r>
  </si>
  <si>
    <r>
      <t xml:space="preserve">• Each document number can have eight lines, which represent one IOC. </t>
    </r>
    <r>
      <rPr>
        <b/>
        <sz val="11"/>
        <color rgb="FFFF0000"/>
        <rFont val="Calibri"/>
        <family val="2"/>
        <scheme val="minor"/>
      </rPr>
      <t>Monthly deadline is the 20th.</t>
    </r>
  </si>
  <si>
    <r>
      <t xml:space="preserve">• Each preparer can e-mail </t>
    </r>
    <r>
      <rPr>
        <b/>
        <u/>
        <sz val="11"/>
        <color rgb="FFFF0000"/>
        <rFont val="Calibri"/>
        <family val="2"/>
        <scheme val="minor"/>
      </rPr>
      <t>ONLY</t>
    </r>
    <r>
      <rPr>
        <b/>
        <u/>
        <sz val="11"/>
        <rFont val="Calibri"/>
        <family val="2"/>
        <scheme val="minor"/>
      </rPr>
      <t xml:space="preserve"> </t>
    </r>
    <r>
      <rPr>
        <b/>
        <u/>
        <sz val="11"/>
        <color indexed="10"/>
        <rFont val="Calibri"/>
        <family val="2"/>
      </rPr>
      <t>ONE</t>
    </r>
    <r>
      <rPr>
        <b/>
        <sz val="11"/>
        <rFont val="Calibri"/>
        <family val="2"/>
      </rPr>
      <t xml:space="preserve"> completed </t>
    </r>
    <r>
      <rPr>
        <b/>
        <u/>
        <sz val="11"/>
        <color rgb="FFFF0000"/>
        <rFont val="Calibri"/>
        <family val="2"/>
      </rPr>
      <t>EXCEL</t>
    </r>
    <r>
      <rPr>
        <b/>
        <sz val="11"/>
        <rFont val="Calibri"/>
        <family val="2"/>
      </rPr>
      <t xml:space="preserve"> Form </t>
    </r>
    <r>
      <rPr>
        <b/>
        <u/>
        <sz val="11"/>
        <color indexed="10"/>
        <rFont val="Calibri"/>
        <family val="2"/>
      </rPr>
      <t>PER MONTH</t>
    </r>
    <r>
      <rPr>
        <b/>
        <sz val="11"/>
        <rFont val="Calibri"/>
        <family val="2"/>
      </rPr>
      <t xml:space="preserve"> to </t>
    </r>
    <r>
      <rPr>
        <b/>
        <u/>
        <sz val="11"/>
        <color indexed="10"/>
        <rFont val="Calibri"/>
        <family val="2"/>
      </rPr>
      <t>FinancialControls@ucdavis.edu.</t>
    </r>
  </si>
  <si>
    <t>Original Journal Doc # For Refunds &amp; Reimbursements</t>
  </si>
  <si>
    <r>
      <t xml:space="preserve">Next Column is </t>
    </r>
    <r>
      <rPr>
        <b/>
        <u/>
        <sz val="10"/>
        <color rgb="FFFF0000"/>
        <rFont val="Arial"/>
        <family val="2"/>
      </rPr>
      <t>Required</t>
    </r>
    <r>
      <rPr>
        <b/>
        <u/>
        <sz val="10"/>
        <rFont val="Arial"/>
        <family val="2"/>
      </rPr>
      <t xml:space="preserve"> for Refunds &amp; Reimbursements</t>
    </r>
  </si>
  <si>
    <t>Entity (5)</t>
  </si>
  <si>
    <t>Financial Unit (7)</t>
  </si>
  <si>
    <t>Function (3)</t>
  </si>
  <si>
    <t>Program (3)</t>
  </si>
  <si>
    <t>Location (6)</t>
  </si>
  <si>
    <t>O*</t>
  </si>
  <si>
    <t>Entity (4 - N)</t>
  </si>
  <si>
    <t>Financial Unit (7 - AN)</t>
  </si>
  <si>
    <t>Program (3 - AN or N)</t>
  </si>
  <si>
    <t>Project (10 - AN)*</t>
  </si>
  <si>
    <t>Phys Location - (3 - N)</t>
  </si>
  <si>
    <t>InterEntity (5)</t>
  </si>
  <si>
    <t>Future 1 (6)</t>
  </si>
  <si>
    <t>Future 2 (6)</t>
  </si>
  <si>
    <t>Aplhanumeric</t>
  </si>
  <si>
    <t>Numeric</t>
  </si>
  <si>
    <t>Entity (4)</t>
  </si>
  <si>
    <t>Project (10)</t>
  </si>
  <si>
    <t>Physical Location (3)</t>
  </si>
  <si>
    <t>Sub-Activity (6)</t>
  </si>
  <si>
    <t>InterEntity (4)</t>
  </si>
  <si>
    <t>FY 23-24 INTERCAMPUS</t>
  </si>
  <si>
    <t>Functn (2)</t>
  </si>
  <si>
    <t>Flex 1 (10)</t>
  </si>
  <si>
    <t>Flex 2 (8)</t>
  </si>
  <si>
    <t>Entity (4 - AN)</t>
  </si>
  <si>
    <t>Account (6 - AN)</t>
  </si>
  <si>
    <t>Functn (2 - AN)</t>
  </si>
  <si>
    <t>Program (3 - AN)</t>
  </si>
  <si>
    <t>Project (10 -AN)</t>
  </si>
  <si>
    <t>Flex 1 (10 - AN)</t>
  </si>
  <si>
    <t>Flex 2 (8 - AN)</t>
  </si>
  <si>
    <t>Cost Center (up to 4)</t>
  </si>
  <si>
    <t>Cost Type (up to 5)</t>
  </si>
  <si>
    <t>Project Code (up to 6)</t>
  </si>
  <si>
    <t>Cost Center (up to 4 - AN)</t>
  </si>
  <si>
    <t>Cost Type (up to 5 - AN)</t>
  </si>
  <si>
    <t>Project Code (up to 6 - AN)</t>
  </si>
  <si>
    <t>UCR (55)</t>
  </si>
  <si>
    <t>UCSB (38)</t>
  </si>
  <si>
    <t>Department (7)</t>
  </si>
  <si>
    <t>Purpose (2)</t>
  </si>
  <si>
    <t>Inter Entity (4)</t>
  </si>
  <si>
    <t>UCD (60)</t>
  </si>
  <si>
    <t>Entity</t>
  </si>
  <si>
    <t>Department</t>
  </si>
  <si>
    <t>Purpose</t>
  </si>
  <si>
    <t>Program</t>
  </si>
  <si>
    <t>Project</t>
  </si>
  <si>
    <t>Activity</t>
  </si>
  <si>
    <t>Inter Entity</t>
  </si>
  <si>
    <t>Future 1</t>
  </si>
  <si>
    <t>Future 2</t>
  </si>
  <si>
    <t>UC Davis Campus</t>
  </si>
  <si>
    <t>UCD Schools of Health</t>
  </si>
  <si>
    <t>Aggie Square</t>
  </si>
  <si>
    <t>CHF West Village</t>
  </si>
  <si>
    <t>CHF Orchard Park</t>
  </si>
  <si>
    <t>UCD Medical Center</t>
  </si>
  <si>
    <t>UCD Medical Center Non Reportable</t>
  </si>
  <si>
    <t>UC ANR at UCD</t>
  </si>
  <si>
    <t>UCD UCOP</t>
  </si>
  <si>
    <t>UC Davis Foundation</t>
  </si>
  <si>
    <t>UC ANR</t>
  </si>
  <si>
    <t>ANR at UCD</t>
  </si>
  <si>
    <r>
      <t xml:space="preserve">• Please use </t>
    </r>
    <r>
      <rPr>
        <b/>
        <u/>
        <sz val="11"/>
        <color indexed="8"/>
        <rFont val="Calibri"/>
        <family val="2"/>
      </rPr>
      <t>CAPITAL LETTERS.</t>
    </r>
    <r>
      <rPr>
        <sz val="11"/>
        <color theme="1"/>
        <rFont val="Calibri"/>
        <family val="2"/>
        <scheme val="minor"/>
      </rPr>
      <t xml:space="preserve"> </t>
    </r>
  </si>
  <si>
    <t>Entered Credit</t>
  </si>
  <si>
    <t>Entered Debit</t>
  </si>
  <si>
    <t>Line Description</t>
  </si>
  <si>
    <t>• Choose the appropriate Entity from the list;</t>
  </si>
  <si>
    <t xml:space="preserve">• Enter your Department Code; </t>
  </si>
  <si>
    <t xml:space="preserve">• Enter Fund; </t>
  </si>
  <si>
    <t>• Enter Program.  Enter 000 for none;</t>
  </si>
  <si>
    <t xml:space="preserve">• Enter Purpose Code.  Enter 00 for none; </t>
  </si>
  <si>
    <t>• Enter Project Code.  Enter 0000000000 for none;</t>
  </si>
  <si>
    <t>• Enter Activity Code.  Enter 000000 for none;</t>
  </si>
  <si>
    <t>• Enter Inter Entity Code.  Enter 0000 for none;</t>
  </si>
  <si>
    <r>
      <t>Enter a description. If the IOC is a refund or a reimbursement, make sure you include “</t>
    </r>
    <r>
      <rPr>
        <sz val="11"/>
        <color rgb="FFC00000"/>
        <rFont val="Calibri"/>
        <family val="2"/>
        <scheme val="minor"/>
      </rPr>
      <t>Refund</t>
    </r>
    <r>
      <rPr>
        <sz val="11"/>
        <color theme="1"/>
        <rFont val="Calibri"/>
        <family val="2"/>
        <scheme val="minor"/>
      </rPr>
      <t>” or “</t>
    </r>
    <r>
      <rPr>
        <sz val="11"/>
        <color rgb="FFC00000"/>
        <rFont val="Calibri"/>
        <family val="2"/>
        <scheme val="minor"/>
      </rPr>
      <t>Reimb</t>
    </r>
    <r>
      <rPr>
        <sz val="11"/>
        <color theme="1"/>
        <rFont val="Calibri"/>
        <family val="2"/>
        <scheme val="minor"/>
      </rPr>
      <t>.” in the Description field.</t>
    </r>
  </si>
  <si>
    <t>Enter the amount without separators (numbers are already formatted). A credit will post to the UCD account unless "refund" is included in the description.</t>
  </si>
  <si>
    <t xml:space="preserve">This field needs to be filled out if your IOC is a refund to the other UC Campus or a reimbursement to us from the other UC Campus. </t>
  </si>
  <si>
    <t xml:space="preserve">Provide the phone number with area code of your other campus contact person (input numbers including area code, </t>
  </si>
  <si>
    <t>but no parentheses or hyphens; it's already formatted as a phone number format).</t>
  </si>
  <si>
    <t>Enter your Line Description</t>
  </si>
  <si>
    <t xml:space="preserve">Enter Debit or Credit </t>
  </si>
  <si>
    <t>Fill out yellow highlighted sections only</t>
  </si>
  <si>
    <r>
      <rPr>
        <b/>
        <u/>
        <sz val="11"/>
        <color indexed="8"/>
        <rFont val="Calibri"/>
        <family val="2"/>
      </rPr>
      <t>Note:</t>
    </r>
    <r>
      <rPr>
        <sz val="11"/>
        <color theme="1"/>
        <rFont val="Calibri"/>
        <family val="2"/>
        <scheme val="minor"/>
      </rPr>
      <t xml:space="preserve"> </t>
    </r>
    <r>
      <rPr>
        <b/>
        <sz val="11"/>
        <color rgb="FFC00000"/>
        <rFont val="Calibri"/>
        <family val="2"/>
      </rPr>
      <t>If you don’t provide this information, your IOC will not be processed.</t>
    </r>
  </si>
  <si>
    <r>
      <t xml:space="preserve">• Enter your phone number </t>
    </r>
    <r>
      <rPr>
        <b/>
        <u/>
        <sz val="11"/>
        <color indexed="8"/>
        <rFont val="Calibri"/>
        <family val="2"/>
      </rPr>
      <t xml:space="preserve">(input numbers including area code, but no parentheses or hyphens; it's already </t>
    </r>
    <r>
      <rPr>
        <sz val="11"/>
        <color theme="1"/>
        <rFont val="Calibri"/>
        <family val="2"/>
        <scheme val="minor"/>
      </rPr>
      <t>formatted as a phone number format);</t>
    </r>
  </si>
  <si>
    <t>20000</t>
  </si>
  <si>
    <t>APLS002</t>
  </si>
  <si>
    <t>000</t>
  </si>
  <si>
    <t>0000000000</t>
  </si>
  <si>
    <t>000000</t>
  </si>
  <si>
    <t>0000</t>
  </si>
  <si>
    <t>Written Translation Project Charges</t>
  </si>
  <si>
    <t>Provide the full name of your other campus contact person. The contact person should be the person who provides you the Accounting String for his or her campus.</t>
  </si>
  <si>
    <t>Loc (L)</t>
  </si>
  <si>
    <t>Department (7 - AN)</t>
  </si>
  <si>
    <t>Purpose (2 - N)</t>
  </si>
  <si>
    <t>Program (3 - N)</t>
  </si>
  <si>
    <t>Activity (6 - N)</t>
  </si>
  <si>
    <t>• If you need to copy and paste, only copy and paste special: values or text</t>
  </si>
  <si>
    <t xml:space="preserve">Contact person is the person who provided the account string </t>
  </si>
  <si>
    <t>and is from the campus selected</t>
  </si>
  <si>
    <t>Your form will not be processed</t>
  </si>
  <si>
    <t>if required fields are missing/invalid</t>
  </si>
  <si>
    <t>contact their general accounting department</t>
  </si>
  <si>
    <t xml:space="preserve">If other campus needs help, please have them </t>
  </si>
  <si>
    <t>Other UC Campus Account String</t>
  </si>
  <si>
    <r>
      <t xml:space="preserve">• Enter your </t>
    </r>
    <r>
      <rPr>
        <b/>
        <u/>
        <sz val="11"/>
        <color rgb="FFC00000"/>
        <rFont val="Calibri"/>
        <family val="2"/>
      </rPr>
      <t>FULL</t>
    </r>
    <r>
      <rPr>
        <sz val="11"/>
        <color theme="1"/>
        <rFont val="Calibri"/>
        <family val="2"/>
        <scheme val="minor"/>
      </rPr>
      <t xml:space="preserve"> First Name, Middle Name and Last Name in </t>
    </r>
    <r>
      <rPr>
        <b/>
        <u/>
        <sz val="11"/>
        <color indexed="8"/>
        <rFont val="Calibri"/>
        <family val="2"/>
      </rPr>
      <t>CAPITAL</t>
    </r>
    <r>
      <rPr>
        <sz val="11"/>
        <color theme="1"/>
        <rFont val="Calibri"/>
        <family val="2"/>
        <scheme val="minor"/>
      </rPr>
      <t xml:space="preserve"> letters.</t>
    </r>
  </si>
  <si>
    <t xml:space="preserve">This section is different from legacy IOC form.  Please enter debit and credit in separate field. </t>
  </si>
  <si>
    <t>Location (6 - AN)</t>
  </si>
  <si>
    <t>ANR (60)</t>
  </si>
  <si>
    <t xml:space="preserve">• Enter Future 1 &amp; 2.   Enter 000000. </t>
  </si>
  <si>
    <r>
      <t xml:space="preserve">Fill out each item </t>
    </r>
    <r>
      <rPr>
        <b/>
        <sz val="11"/>
        <color rgb="FFC00000"/>
        <rFont val="Calibri"/>
        <family val="2"/>
      </rPr>
      <t>in red</t>
    </r>
    <r>
      <rPr>
        <sz val="11"/>
        <color theme="1"/>
        <rFont val="Calibri"/>
        <family val="2"/>
        <scheme val="minor"/>
      </rPr>
      <t xml:space="preserve"> for the other campus required fields; refer to “Account Strings” tab for guidance. </t>
    </r>
  </si>
  <si>
    <t>Some exceptions apply indicated with asterisks. This link is a resource to help obtain all needed information:</t>
  </si>
  <si>
    <t>Inter Entity (4 - N)</t>
  </si>
  <si>
    <t>Function (2 - AN)</t>
  </si>
  <si>
    <t>Project (7 - N)</t>
  </si>
  <si>
    <t>Project (10 - AN)</t>
  </si>
  <si>
    <t>Project (7 - AN)</t>
  </si>
  <si>
    <t>Activity (6 -AN)</t>
  </si>
  <si>
    <t>Loc (2)</t>
  </si>
  <si>
    <t>Loc (4)</t>
  </si>
  <si>
    <t>Loc (5)</t>
  </si>
  <si>
    <t>Loc (6)</t>
  </si>
  <si>
    <t>Loc (7)</t>
  </si>
  <si>
    <t>Loc (8)</t>
  </si>
  <si>
    <t>Loc (9)</t>
  </si>
  <si>
    <t>Loc (0)</t>
  </si>
  <si>
    <t>785010</t>
  </si>
  <si>
    <t>45</t>
  </si>
  <si>
    <t>ACCOUNT DESCRIPTION</t>
  </si>
  <si>
    <t>Intercampus recharge credit with UCB</t>
  </si>
  <si>
    <t>785020</t>
  </si>
  <si>
    <t>Intercampus recharge credit with UCSF</t>
  </si>
  <si>
    <t>785030</t>
  </si>
  <si>
    <t>Intercampus recharge credit with UCD</t>
  </si>
  <si>
    <t>785040</t>
  </si>
  <si>
    <t>Intercampus recharge credit with UCLA</t>
  </si>
  <si>
    <t>785050</t>
  </si>
  <si>
    <t>Intercampus recharge credit with UCR</t>
  </si>
  <si>
    <t>785060</t>
  </si>
  <si>
    <t>Intercampus recharge credit with UCSD</t>
  </si>
  <si>
    <t>785070</t>
  </si>
  <si>
    <t>Intercampus recharge credit with UCSC</t>
  </si>
  <si>
    <t>785080</t>
  </si>
  <si>
    <t>Intercampus recharge credit with UCSB</t>
  </si>
  <si>
    <t>785090</t>
  </si>
  <si>
    <t>Intercampus recharge credit with UCI</t>
  </si>
  <si>
    <t>785100</t>
  </si>
  <si>
    <t>Intercampus recharge credit with UCM</t>
  </si>
  <si>
    <t>785110</t>
  </si>
  <si>
    <t>Intercampus recharge credit with UCOP</t>
  </si>
  <si>
    <t>785120</t>
  </si>
  <si>
    <t>Intercampus recharge credit with ANR</t>
  </si>
  <si>
    <t>• Enter Intercampus Recharge Account for the corresponding campus. Please use table on the right to select the correct 785XXX account for the campus you are charging.</t>
  </si>
  <si>
    <t xml:space="preserve">SUBMIT SPREADSHEET USING SNOW TICKET AT </t>
  </si>
  <si>
    <t>https://servicehub.ucdavis.edu/servicehub?id=ucd_cat_item&amp;sys_id=69aaee7a1bf7291094087bff034bcb48</t>
  </si>
  <si>
    <r>
      <t>MAC users, p</t>
    </r>
    <r>
      <rPr>
        <sz val="11"/>
        <rFont val="Calibri"/>
        <family val="2"/>
      </rPr>
      <t>lease save the file as an XLSX Version before submitting it in the SNOW ticket</t>
    </r>
  </si>
  <si>
    <r>
      <t>Save</t>
    </r>
    <r>
      <rPr>
        <b/>
        <sz val="11"/>
        <color rgb="FFC00000"/>
        <rFont val="Calibri"/>
        <family val="2"/>
        <scheme val="minor"/>
      </rPr>
      <t xml:space="preserve"> in Excel</t>
    </r>
    <r>
      <rPr>
        <sz val="11"/>
        <color theme="1"/>
        <rFont val="Calibri"/>
        <family val="2"/>
        <scheme val="minor"/>
      </rPr>
      <t xml:space="preserve"> format for processing</t>
    </r>
  </si>
  <si>
    <t>Updated by Barbara Graham and Claider Garrido Velasquez on 2/9/2024</t>
  </si>
  <si>
    <t>Updated by Barbara Graham and Claider Garrido Velasquez on 2/28/2024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</si>
</sst>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yy;@"/>
    <numFmt numFmtId="165" formatCode="[&lt;=9999999]###\-####;\(###\)\ ###\-####"/>
    <numFmt numFmtId="166" formatCode="mm/dd/yy;@"/>
  </numFmts>
  <fonts count="61">
    <font>
      <sz val="11"/>
      <color theme="1"/>
      <name val="Calibri"/>
      <family val="2"/>
      <scheme val="minor"/>
    </font>
    <font>
      <b/>
      <u/>
      <sz val="10"/>
      <name val="Arial"/>
      <family val="2"/>
    </font>
    <font>
      <sz val="10"/>
      <name val="Geneva"/>
    </font>
    <font>
      <sz val="10"/>
      <name val="Arial"/>
      <family val="2"/>
    </font>
    <font>
      <b/>
      <u/>
      <sz val="11"/>
      <color indexed="8"/>
      <name val="Calibri"/>
      <family val="2"/>
    </font>
    <font>
      <b/>
      <u/>
      <sz val="11"/>
      <color indexed="10"/>
      <name val="Calibri"/>
      <family val="2"/>
    </font>
    <font>
      <sz val="10"/>
      <name val="Arial"/>
      <family val="2"/>
    </font>
    <font>
      <b/>
      <sz val="10"/>
      <name val="Arial"/>
      <family val="2"/>
    </font>
    <font>
      <b/>
      <i/>
      <sz val="10"/>
      <name val="Arial"/>
      <family val="2"/>
    </font>
    <font>
      <sz val="14"/>
      <name val="Arial"/>
      <family val="2"/>
    </font>
    <font>
      <sz val="8"/>
      <name val="Arial"/>
      <family val="2"/>
    </font>
    <font>
      <b/>
      <sz val="26"/>
      <name val="Arial"/>
      <family val="2"/>
    </font>
    <font>
      <b/>
      <sz val="18"/>
      <name val="Arial"/>
      <family val="2"/>
    </font>
    <font>
      <u/>
      <sz val="11"/>
      <name val="Arial"/>
      <family val="2"/>
    </font>
    <font>
      <u/>
      <sz val="14"/>
      <name val="Arial"/>
      <family val="2"/>
    </font>
    <font>
      <sz val="11"/>
      <name val="Arial"/>
      <family val="2"/>
    </font>
    <font>
      <b/>
      <sz val="14"/>
      <name val="Arial"/>
      <family val="2"/>
    </font>
    <font>
      <sz val="8"/>
      <name val="Times New Roman"/>
      <family val="1"/>
    </font>
    <font>
      <sz val="10"/>
      <name val="Times New Roman"/>
      <family val="1"/>
    </font>
    <font>
      <sz val="9"/>
      <name val="Times New Roman"/>
      <family val="1"/>
    </font>
    <font>
      <sz val="12"/>
      <name val="Times New Roman"/>
      <family val="1"/>
    </font>
    <font>
      <sz val="11"/>
      <name val="Times New Roman"/>
      <family val="1"/>
    </font>
    <font>
      <sz val="14"/>
      <name val="Times New Roman"/>
      <family val="1"/>
    </font>
    <font>
      <b/>
      <sz val="12"/>
      <name val="Arial"/>
      <family val="2"/>
    </font>
    <font>
      <b/>
      <sz val="10"/>
      <name val="Times New Roman"/>
      <family val="1"/>
    </font>
    <font>
      <sz val="12"/>
      <name val="Arial"/>
      <family val="2"/>
    </font>
    <font>
      <b/>
      <sz val="11"/>
      <name val="Calibri"/>
      <family val="2"/>
    </font>
    <font>
      <b/>
      <sz val="12"/>
      <name val="Arial Narrow"/>
      <family val="2"/>
    </font>
    <font>
      <sz val="12"/>
      <name val="Arial Narrow"/>
      <family val="2"/>
    </font>
    <font>
      <sz val="11"/>
      <color theme="1"/>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b/>
      <u/>
      <sz val="11"/>
      <color rgb="FFFF0000"/>
      <name val="Calibri"/>
      <family val="2"/>
      <scheme val="minor"/>
    </font>
    <font>
      <b/>
      <u/>
      <sz val="10"/>
      <color rgb="FFFF0000"/>
      <name val="Arial"/>
      <family val="2"/>
    </font>
    <font>
      <b/>
      <sz val="12"/>
      <color theme="1"/>
      <name val="Calibri"/>
      <family val="2"/>
      <scheme val="minor"/>
    </font>
    <font>
      <b/>
      <u/>
      <sz val="11"/>
      <color theme="1"/>
      <name val="Calibri"/>
      <family val="2"/>
      <scheme val="minor"/>
    </font>
    <font>
      <sz val="10"/>
      <color rgb="FFFF0000"/>
      <name val="Arial"/>
      <family val="2"/>
    </font>
    <font>
      <b/>
      <u/>
      <sz val="20"/>
      <color theme="1"/>
      <name val="Calibri"/>
      <family val="2"/>
      <scheme val="minor"/>
    </font>
    <font>
      <b/>
      <u val="singleAccounting"/>
      <sz val="11"/>
      <color theme="1"/>
      <name val="Calibri"/>
      <family val="2"/>
      <scheme val="minor"/>
    </font>
    <font>
      <u val="singleAccounting"/>
      <sz val="11"/>
      <color theme="1"/>
      <name val="Calibri"/>
      <family val="2"/>
      <scheme val="minor"/>
    </font>
    <font>
      <b/>
      <sz val="11"/>
      <name val="Calibri"/>
      <family val="2"/>
      <scheme val="minor"/>
    </font>
    <font>
      <b/>
      <sz val="11"/>
      <color rgb="FFFF0000"/>
      <name val="Calibri"/>
      <family val="2"/>
      <scheme val="minor"/>
    </font>
    <font>
      <sz val="11"/>
      <color rgb="FF000000"/>
      <name val="Calibri"/>
      <family val="2"/>
      <scheme val="minor"/>
    </font>
    <font>
      <b/>
      <sz val="12"/>
      <color theme="1"/>
      <name val="Arial Narrow"/>
      <family val="2"/>
    </font>
    <font>
      <b/>
      <u val="singleAccounting"/>
      <sz val="10"/>
      <color rgb="FFFF0000"/>
      <name val="Arial"/>
      <family val="2"/>
    </font>
    <font>
      <b/>
      <u/>
      <sz val="11"/>
      <color theme="10"/>
      <name val="Calibri"/>
      <family val="2"/>
      <scheme val="minor"/>
    </font>
    <font>
      <sz val="11"/>
      <name val="Calibri"/>
      <family val="2"/>
      <scheme val="minor"/>
    </font>
    <font>
      <b/>
      <u/>
      <sz val="11"/>
      <color rgb="FFFF0000"/>
      <name val="Calibri"/>
      <family val="2"/>
    </font>
    <font>
      <b/>
      <sz val="11"/>
      <color rgb="FFFF0000"/>
      <name val="Calibri"/>
      <family val="2"/>
    </font>
    <font>
      <b/>
      <u/>
      <sz val="18"/>
      <color theme="1"/>
      <name val="Calibri"/>
      <family val="2"/>
      <scheme val="minor"/>
    </font>
    <font>
      <sz val="11"/>
      <name val="Calibri"/>
      <family val="2"/>
    </font>
    <font>
      <b/>
      <sz val="18"/>
      <color theme="1"/>
      <name val="Times New Roman"/>
      <family val="1"/>
    </font>
    <font>
      <sz val="12"/>
      <color theme="1"/>
      <name val="Tahoma"/>
      <family val="2"/>
    </font>
    <font>
      <b/>
      <u/>
      <sz val="11"/>
      <name val="Calibri"/>
      <family val="2"/>
      <scheme val="minor"/>
    </font>
    <font>
      <sz val="11"/>
      <color rgb="FFC00000"/>
      <name val="Calibri"/>
      <family val="2"/>
      <scheme val="minor"/>
    </font>
    <font>
      <b/>
      <u/>
      <sz val="11"/>
      <color rgb="FFC00000"/>
      <name val="Calibri"/>
      <family val="2"/>
    </font>
    <font>
      <b/>
      <sz val="11"/>
      <color rgb="FFC00000"/>
      <name val="Calibri"/>
      <family val="2"/>
    </font>
    <font>
      <b/>
      <u/>
      <sz val="11"/>
      <color rgb="FFC00000"/>
      <name val="Calibri"/>
      <family val="2"/>
      <scheme val="minor"/>
    </font>
    <font>
      <b/>
      <sz val="11"/>
      <color rgb="FFC00000"/>
      <name val="Calibri"/>
      <family val="2"/>
      <scheme val="minor"/>
    </font>
    <font>
      <sz val="11"/>
      <color rgb="FF0000FF"/>
      <name val="Calibri"/>
      <family val="2"/>
      <scheme val="minor"/>
    </font>
  </fonts>
  <fills count="9">
    <fill>
      <patternFill patternType="none"/>
    </fill>
    <fill>
      <patternFill patternType="gray125"/>
    </fill>
    <fill>
      <patternFill patternType="solid">
        <fgColor indexed="27"/>
        <bgColor indexed="64"/>
      </patternFill>
    </fill>
    <fill>
      <patternFill patternType="solid">
        <fgColor rgb="FFFFFFCC"/>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CC"/>
        <bgColor rgb="FF000000"/>
      </patternFill>
    </fill>
    <fill>
      <patternFill patternType="solid">
        <fgColor theme="3"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5">
    <xf numFmtId="0" fontId="0" fillId="0" borderId="0"/>
    <xf numFmtId="43" fontId="3" fillId="0" borderId="0" applyFont="0" applyFill="0" applyBorder="0" applyAlignment="0" applyProtection="0"/>
    <xf numFmtId="44" fontId="3" fillId="0" borderId="0" applyFont="0" applyFill="0" applyBorder="0" applyAlignment="0" applyProtection="0"/>
    <xf numFmtId="0" fontId="30" fillId="0" borderId="0" applyNumberFormat="0" applyFill="0" applyBorder="0" applyAlignment="0" applyProtection="0"/>
    <xf numFmtId="0" fontId="3" fillId="0" borderId="0"/>
    <xf numFmtId="0" fontId="29" fillId="0" borderId="0"/>
    <xf numFmtId="0" fontId="6"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43" fontId="29" fillId="0" borderId="0" applyFont="0" applyFill="0" applyBorder="0" applyAlignment="0" applyProtection="0"/>
  </cellStyleXfs>
  <cellXfs count="319">
    <xf numFmtId="0" fontId="0" fillId="0" borderId="0" xfId="0"/>
    <xf numFmtId="49" fontId="0" fillId="3" borderId="1" xfId="0" quotePrefix="1" applyNumberFormat="1" applyFill="1" applyBorder="1" applyAlignment="1" applyProtection="1">
      <alignment horizontal="center" vertical="center" wrapText="1"/>
      <protection locked="0"/>
    </xf>
    <xf numFmtId="49" fontId="0" fillId="3" borderId="2" xfId="0" quotePrefix="1" applyNumberFormat="1" applyFill="1" applyBorder="1" applyAlignment="1" applyProtection="1">
      <alignment horizontal="center" vertical="center" wrapText="1"/>
      <protection locked="0"/>
    </xf>
    <xf numFmtId="164" fontId="0" fillId="3" borderId="3" xfId="0" applyNumberFormat="1" applyFill="1" applyBorder="1" applyAlignment="1" applyProtection="1">
      <alignment horizontal="center" vertical="center" wrapText="1"/>
      <protection locked="0"/>
    </xf>
    <xf numFmtId="49" fontId="0" fillId="3" borderId="1" xfId="0" applyNumberFormat="1" applyFill="1" applyBorder="1" applyAlignment="1" applyProtection="1">
      <alignment horizontal="center" vertical="center" wrapText="1"/>
      <protection locked="0"/>
    </xf>
    <xf numFmtId="49" fontId="0" fillId="3" borderId="2" xfId="0" applyNumberFormat="1" applyFill="1" applyBorder="1" applyAlignment="1" applyProtection="1">
      <alignment horizontal="center" vertical="center" wrapText="1"/>
      <protection locked="0"/>
    </xf>
    <xf numFmtId="49" fontId="29" fillId="3" borderId="2" xfId="5" quotePrefix="1" applyNumberFormat="1" applyFill="1" applyBorder="1" applyAlignment="1" applyProtection="1">
      <alignment horizontal="center" vertical="center" wrapText="1"/>
      <protection locked="0"/>
    </xf>
    <xf numFmtId="165" fontId="0" fillId="3" borderId="1" xfId="0" quotePrefix="1" applyNumberFormat="1" applyFill="1" applyBorder="1" applyAlignment="1" applyProtection="1">
      <alignment horizontal="center" vertical="center" wrapText="1"/>
      <protection locked="0"/>
    </xf>
    <xf numFmtId="165" fontId="0" fillId="3" borderId="2" xfId="0" quotePrefix="1" applyNumberFormat="1" applyFill="1" applyBorder="1" applyAlignment="1" applyProtection="1">
      <alignment horizontal="center" vertical="center" wrapText="1"/>
      <protection locked="0"/>
    </xf>
    <xf numFmtId="49" fontId="29" fillId="3" borderId="1" xfId="5" quotePrefix="1" applyNumberFormat="1" applyFill="1" applyBorder="1" applyAlignment="1" applyProtection="1">
      <alignment horizontal="center" vertical="center" wrapText="1"/>
      <protection locked="0"/>
    </xf>
    <xf numFmtId="0" fontId="0" fillId="3" borderId="1" xfId="0" quotePrefix="1" applyFill="1" applyBorder="1" applyAlignment="1" applyProtection="1">
      <alignment horizontal="center" vertical="center" wrapText="1"/>
      <protection locked="0"/>
    </xf>
    <xf numFmtId="0" fontId="0" fillId="3" borderId="2" xfId="0" quotePrefix="1" applyFill="1" applyBorder="1" applyAlignment="1" applyProtection="1">
      <alignment horizontal="center" vertical="center" wrapText="1"/>
      <protection locked="0"/>
    </xf>
    <xf numFmtId="0" fontId="30" fillId="3" borderId="1" xfId="3" quotePrefix="1" applyNumberForma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quotePrefix="1" applyAlignment="1">
      <alignment horizontal="center" vertical="center"/>
    </xf>
    <xf numFmtId="49" fontId="0" fillId="0" borderId="0" xfId="0" applyNumberFormat="1" applyAlignment="1">
      <alignment horizontal="center" vertical="center"/>
    </xf>
    <xf numFmtId="39" fontId="0" fillId="0" borderId="0" xfId="0" applyNumberFormat="1" applyAlignment="1">
      <alignment horizontal="center" vertical="center"/>
    </xf>
    <xf numFmtId="165" fontId="0" fillId="0" borderId="0" xfId="0" applyNumberFormat="1" applyAlignment="1">
      <alignment horizontal="center" vertical="center"/>
    </xf>
    <xf numFmtId="14" fontId="0" fillId="0" borderId="0" xfId="0" applyNumberFormat="1" applyAlignment="1">
      <alignment horizontal="center" vertical="center"/>
    </xf>
    <xf numFmtId="0" fontId="0" fillId="0" borderId="0" xfId="0"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left" vertical="center"/>
    </xf>
    <xf numFmtId="0" fontId="0" fillId="0" borderId="0" xfId="0" applyAlignment="1">
      <alignment horizontal="center" vertical="center" wrapText="1"/>
    </xf>
    <xf numFmtId="49" fontId="34"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34" fillId="2" borderId="8" xfId="0" applyNumberFormat="1" applyFont="1" applyFill="1" applyBorder="1" applyAlignment="1">
      <alignment horizontal="center" vertical="center" wrapText="1"/>
    </xf>
    <xf numFmtId="1" fontId="1" fillId="2" borderId="8" xfId="0" applyNumberFormat="1" applyFont="1" applyFill="1" applyBorder="1" applyAlignment="1">
      <alignment horizontal="center" vertical="center" wrapText="1"/>
    </xf>
    <xf numFmtId="0" fontId="1" fillId="2" borderId="8" xfId="0" applyFont="1" applyFill="1" applyBorder="1" applyAlignment="1">
      <alignment horizontal="center" vertical="center" wrapText="1"/>
    </xf>
    <xf numFmtId="1" fontId="34" fillId="2" borderId="8"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wrapText="1"/>
    </xf>
    <xf numFmtId="0" fontId="34" fillId="2" borderId="8" xfId="0" applyFont="1" applyFill="1" applyBorder="1" applyAlignment="1">
      <alignment horizontal="center" vertical="center" wrapText="1"/>
    </xf>
    <xf numFmtId="165" fontId="34" fillId="2" borderId="8" xfId="0" applyNumberFormat="1" applyFont="1" applyFill="1" applyBorder="1" applyAlignment="1">
      <alignment horizontal="center" vertical="center" wrapText="1"/>
    </xf>
    <xf numFmtId="0" fontId="0" fillId="0" borderId="0" xfId="0" quotePrefix="1" applyAlignment="1">
      <alignment horizontal="center" vertical="center" wrapText="1"/>
    </xf>
    <xf numFmtId="164" fontId="0" fillId="0" borderId="9" xfId="0" applyNumberFormat="1" applyBorder="1" applyAlignment="1">
      <alignment horizontal="center" vertical="center" wrapText="1"/>
    </xf>
    <xf numFmtId="164" fontId="0" fillId="0" borderId="10" xfId="0" applyNumberFormat="1" applyBorder="1" applyAlignment="1">
      <alignment horizontal="center" vertical="center" wrapText="1"/>
    </xf>
    <xf numFmtId="0" fontId="0" fillId="0" borderId="10" xfId="0" applyBorder="1" applyAlignment="1">
      <alignment horizontal="center" vertical="center" wrapText="1"/>
    </xf>
    <xf numFmtId="0" fontId="0" fillId="0" borderId="10" xfId="0" quotePrefix="1" applyBorder="1" applyAlignment="1">
      <alignment horizontal="center" vertical="center" wrapText="1"/>
    </xf>
    <xf numFmtId="165" fontId="0" fillId="0" borderId="10" xfId="0" quotePrefix="1" applyNumberFormat="1"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165" fontId="0" fillId="0" borderId="1" xfId="0" quotePrefix="1" applyNumberFormat="1" applyBorder="1" applyAlignment="1">
      <alignment horizontal="center" vertical="center" wrapText="1"/>
    </xf>
    <xf numFmtId="164" fontId="0" fillId="0" borderId="3" xfId="0" applyNumberFormat="1" applyBorder="1" applyAlignment="1">
      <alignment horizontal="center" vertical="center" wrapText="1"/>
    </xf>
    <xf numFmtId="49" fontId="0" fillId="0" borderId="1" xfId="0" quotePrefix="1" applyNumberFormat="1" applyBorder="1" applyAlignment="1">
      <alignment horizontal="center" vertical="center" wrapText="1"/>
    </xf>
    <xf numFmtId="164" fontId="0" fillId="0" borderId="11" xfId="0" applyNumberFormat="1" applyBorder="1" applyAlignment="1">
      <alignment horizontal="center" vertical="center" wrapText="1"/>
    </xf>
    <xf numFmtId="164"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0" fillId="0" borderId="2" xfId="0" quotePrefix="1" applyBorder="1" applyAlignment="1">
      <alignment horizontal="center" vertical="center" wrapText="1"/>
    </xf>
    <xf numFmtId="49" fontId="0" fillId="0" borderId="2" xfId="0" quotePrefix="1" applyNumberFormat="1" applyBorder="1" applyAlignment="1">
      <alignment horizontal="center" vertical="center" wrapText="1"/>
    </xf>
    <xf numFmtId="165" fontId="0" fillId="0" borderId="2" xfId="0" quotePrefix="1" applyNumberForma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0" fillId="0" borderId="13" xfId="0" applyNumberFormat="1" applyBorder="1" applyAlignment="1">
      <alignment horizontal="center" vertical="center" wrapText="1"/>
    </xf>
    <xf numFmtId="165" fontId="0" fillId="0" borderId="13" xfId="0" applyNumberFormat="1" applyBorder="1" applyAlignment="1">
      <alignment horizontal="center" vertical="center" wrapText="1"/>
    </xf>
    <xf numFmtId="0" fontId="0" fillId="0" borderId="0" xfId="0" applyAlignment="1">
      <alignment horizontal="left" vertical="center"/>
    </xf>
    <xf numFmtId="0" fontId="32" fillId="0" borderId="0" xfId="0" applyFont="1" applyAlignment="1">
      <alignment horizontal="right" vertical="center"/>
    </xf>
    <xf numFmtId="0" fontId="0" fillId="0" borderId="15" xfId="0" quotePrefix="1" applyBorder="1" applyAlignment="1">
      <alignment horizontal="center" vertical="center" wrapText="1"/>
    </xf>
    <xf numFmtId="49" fontId="0" fillId="3" borderId="16" xfId="0" quotePrefix="1" applyNumberFormat="1" applyFill="1" applyBorder="1" applyAlignment="1" applyProtection="1">
      <alignment horizontal="center" vertical="center" wrapText="1"/>
      <protection locked="0"/>
    </xf>
    <xf numFmtId="49" fontId="0" fillId="3" borderId="17" xfId="0" quotePrefix="1" applyNumberFormat="1" applyFill="1" applyBorder="1" applyAlignment="1" applyProtection="1">
      <alignment horizontal="center" vertical="center" wrapText="1"/>
      <protection locked="0"/>
    </xf>
    <xf numFmtId="0" fontId="0" fillId="0" borderId="18" xfId="0" applyBorder="1" applyAlignment="1">
      <alignment horizontal="center" vertical="center" wrapText="1"/>
    </xf>
    <xf numFmtId="1" fontId="1" fillId="2" borderId="20" xfId="0" applyNumberFormat="1" applyFont="1" applyFill="1" applyBorder="1" applyAlignment="1">
      <alignment horizontal="center" vertical="center" wrapText="1"/>
    </xf>
    <xf numFmtId="0" fontId="35" fillId="0" borderId="0" xfId="0" applyFont="1" applyAlignment="1">
      <alignment horizontal="left" vertical="center"/>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39" fontId="0" fillId="0" borderId="22" xfId="0" applyNumberFormat="1" applyBorder="1" applyAlignment="1">
      <alignment horizontal="center" vertical="center"/>
    </xf>
    <xf numFmtId="0" fontId="0" fillId="0" borderId="22" xfId="0" applyBorder="1" applyAlignment="1">
      <alignment horizontal="center" vertical="center"/>
    </xf>
    <xf numFmtId="1" fontId="34" fillId="2" borderId="13" xfId="0" applyNumberFormat="1" applyFont="1" applyFill="1" applyBorder="1" applyAlignment="1">
      <alignment horizontal="center" vertical="center" wrapText="1"/>
    </xf>
    <xf numFmtId="39" fontId="39" fillId="0" borderId="0" xfId="0" applyNumberFormat="1" applyFont="1" applyAlignment="1">
      <alignment horizontal="centerContinuous" vertical="center"/>
    </xf>
    <xf numFmtId="0" fontId="40" fillId="0" borderId="0" xfId="0" applyFont="1" applyAlignment="1">
      <alignment horizontal="centerContinuous" vertical="center"/>
    </xf>
    <xf numFmtId="0" fontId="15" fillId="0" borderId="0" xfId="10" applyFont="1"/>
    <xf numFmtId="0" fontId="9" fillId="0" borderId="0" xfId="13" applyFont="1" applyAlignment="1">
      <alignment horizontal="centerContinuous" vertical="center"/>
    </xf>
    <xf numFmtId="0" fontId="3" fillId="0" borderId="0" xfId="13" applyAlignment="1">
      <alignment horizontal="centerContinuous" vertical="center"/>
    </xf>
    <xf numFmtId="0" fontId="3" fillId="0" borderId="0" xfId="13" applyAlignment="1">
      <alignment vertical="center"/>
    </xf>
    <xf numFmtId="0" fontId="10" fillId="0" borderId="19" xfId="13" applyFont="1" applyBorder="1" applyAlignment="1">
      <alignment horizontal="centerContinuous" vertical="center"/>
    </xf>
    <xf numFmtId="0" fontId="10" fillId="0" borderId="19" xfId="13" quotePrefix="1" applyFont="1" applyBorder="1" applyAlignment="1">
      <alignment horizontal="left" vertical="center"/>
    </xf>
    <xf numFmtId="0" fontId="10" fillId="0" borderId="14" xfId="13" applyFont="1" applyBorder="1" applyAlignment="1">
      <alignment horizontal="center" vertical="center"/>
    </xf>
    <xf numFmtId="0" fontId="12" fillId="0" borderId="0" xfId="13" applyFont="1" applyAlignment="1">
      <alignment horizontal="centerContinuous" vertical="center"/>
    </xf>
    <xf numFmtId="166" fontId="9" fillId="0" borderId="18" xfId="12" quotePrefix="1" applyNumberFormat="1" applyFont="1" applyBorder="1" applyAlignment="1">
      <alignment horizontal="center" vertical="center"/>
    </xf>
    <xf numFmtId="0" fontId="10" fillId="0" borderId="18" xfId="13" applyFont="1" applyBorder="1" applyAlignment="1">
      <alignment vertical="center"/>
    </xf>
    <xf numFmtId="49" fontId="16" fillId="0" borderId="13" xfId="13" applyNumberFormat="1" applyFont="1" applyBorder="1" applyAlignment="1">
      <alignment horizontal="center" vertical="center"/>
    </xf>
    <xf numFmtId="49" fontId="3" fillId="0" borderId="0" xfId="13" applyNumberFormat="1" applyAlignment="1">
      <alignment vertical="center"/>
    </xf>
    <xf numFmtId="49" fontId="10" fillId="0" borderId="29" xfId="13" applyNumberFormat="1" applyFont="1" applyBorder="1" applyAlignment="1">
      <alignment horizontal="center" vertical="center"/>
    </xf>
    <xf numFmtId="49" fontId="10" fillId="0" borderId="29" xfId="13" quotePrefix="1" applyNumberFormat="1" applyFont="1" applyBorder="1" applyAlignment="1">
      <alignment horizontal="left" vertical="center"/>
    </xf>
    <xf numFmtId="49" fontId="10" fillId="0" borderId="30" xfId="13" applyNumberFormat="1" applyFont="1" applyBorder="1" applyAlignment="1">
      <alignment horizontal="center" vertical="center"/>
    </xf>
    <xf numFmtId="49" fontId="3" fillId="0" borderId="31" xfId="13" applyNumberFormat="1" applyBorder="1" applyAlignment="1">
      <alignment vertical="center"/>
    </xf>
    <xf numFmtId="49" fontId="17" fillId="0" borderId="18" xfId="13" applyNumberFormat="1" applyFont="1" applyBorder="1" applyAlignment="1">
      <alignment horizontal="center" vertical="center"/>
    </xf>
    <xf numFmtId="49" fontId="17" fillId="0" borderId="18" xfId="13" applyNumberFormat="1" applyFont="1" applyBorder="1" applyAlignment="1">
      <alignment vertical="center"/>
    </xf>
    <xf numFmtId="49" fontId="17" fillId="0" borderId="32" xfId="13" applyNumberFormat="1" applyFont="1" applyBorder="1" applyAlignment="1">
      <alignment vertical="center"/>
    </xf>
    <xf numFmtId="49" fontId="17" fillId="0" borderId="33" xfId="13" applyNumberFormat="1" applyFont="1" applyBorder="1" applyAlignment="1">
      <alignment vertical="center"/>
    </xf>
    <xf numFmtId="49" fontId="19" fillId="0" borderId="18" xfId="13" applyNumberFormat="1" applyFont="1" applyBorder="1" applyAlignment="1">
      <alignment horizontal="center" vertical="center"/>
    </xf>
    <xf numFmtId="49" fontId="19" fillId="0" borderId="18" xfId="13" applyNumberFormat="1" applyFont="1" applyBorder="1" applyAlignment="1">
      <alignment horizontal="right" vertical="center"/>
    </xf>
    <xf numFmtId="49" fontId="19" fillId="0" borderId="13" xfId="13" applyNumberFormat="1" applyFont="1" applyBorder="1" applyAlignment="1">
      <alignment horizontal="left" vertical="center"/>
    </xf>
    <xf numFmtId="49" fontId="18" fillId="0" borderId="18" xfId="13" applyNumberFormat="1" applyFont="1" applyBorder="1" applyAlignment="1">
      <alignment horizontal="center" vertical="center"/>
    </xf>
    <xf numFmtId="49" fontId="18" fillId="0" borderId="13" xfId="13" applyNumberFormat="1" applyFont="1" applyBorder="1" applyAlignment="1">
      <alignment horizontal="left" vertical="center"/>
    </xf>
    <xf numFmtId="0" fontId="3" fillId="0" borderId="13" xfId="13" applyBorder="1" applyAlignment="1">
      <alignment vertical="center"/>
    </xf>
    <xf numFmtId="49" fontId="19" fillId="0" borderId="33" xfId="13" applyNumberFormat="1" applyFont="1" applyBorder="1" applyAlignment="1">
      <alignment horizontal="centerContinuous" vertical="center"/>
    </xf>
    <xf numFmtId="49" fontId="20" fillId="0" borderId="13" xfId="13" applyNumberFormat="1" applyFont="1" applyBorder="1" applyAlignment="1">
      <alignment horizontal="left" vertical="center"/>
    </xf>
    <xf numFmtId="49" fontId="21" fillId="0" borderId="33" xfId="13" applyNumberFormat="1" applyFont="1" applyBorder="1" applyAlignment="1">
      <alignment horizontal="left" vertical="center"/>
    </xf>
    <xf numFmtId="49" fontId="17" fillId="0" borderId="29" xfId="13" applyNumberFormat="1" applyFont="1" applyBorder="1" applyAlignment="1">
      <alignment horizontal="center" vertical="center"/>
    </xf>
    <xf numFmtId="49" fontId="17" fillId="0" borderId="30" xfId="13" applyNumberFormat="1" applyFont="1" applyBorder="1" applyAlignment="1">
      <alignment horizontal="center" vertical="center"/>
    </xf>
    <xf numFmtId="49" fontId="17" fillId="0" borderId="34" xfId="13" applyNumberFormat="1" applyFont="1" applyBorder="1" applyAlignment="1">
      <alignment horizontal="center" vertical="center"/>
    </xf>
    <xf numFmtId="49" fontId="22" fillId="0" borderId="29" xfId="13" applyNumberFormat="1" applyFont="1" applyBorder="1" applyAlignment="1">
      <alignment horizontal="center" vertical="center"/>
    </xf>
    <xf numFmtId="0" fontId="22" fillId="0" borderId="29" xfId="13" quotePrefix="1" applyFont="1" applyBorder="1" applyAlignment="1">
      <alignment horizontal="left" vertical="center"/>
    </xf>
    <xf numFmtId="49" fontId="22" fillId="0" borderId="29" xfId="13" applyNumberFormat="1" applyFont="1" applyBorder="1" applyAlignment="1">
      <alignment horizontal="left" vertical="center"/>
    </xf>
    <xf numFmtId="0" fontId="22" fillId="0" borderId="1" xfId="13" quotePrefix="1" applyFont="1" applyBorder="1" applyAlignment="1">
      <alignment horizontal="left" vertical="center"/>
    </xf>
    <xf numFmtId="39" fontId="22" fillId="0" borderId="1" xfId="13" quotePrefix="1" applyNumberFormat="1" applyFont="1" applyBorder="1" applyAlignment="1">
      <alignment horizontal="right" vertical="center"/>
    </xf>
    <xf numFmtId="49" fontId="22" fillId="0" borderId="29" xfId="13" quotePrefix="1" applyNumberFormat="1" applyFont="1" applyBorder="1" applyAlignment="1">
      <alignment horizontal="left" vertical="center"/>
    </xf>
    <xf numFmtId="49" fontId="22" fillId="0" borderId="30" xfId="13" applyNumberFormat="1" applyFont="1" applyBorder="1" applyAlignment="1">
      <alignment horizontal="left" vertical="center"/>
    </xf>
    <xf numFmtId="39" fontId="22" fillId="0" borderId="34" xfId="1" applyNumberFormat="1" applyFont="1" applyFill="1" applyBorder="1" applyAlignment="1" applyProtection="1">
      <alignment horizontal="right" vertical="center"/>
    </xf>
    <xf numFmtId="0" fontId="22" fillId="0" borderId="30" xfId="13" quotePrefix="1" applyFont="1" applyBorder="1" applyAlignment="1">
      <alignment horizontal="left" vertical="center"/>
    </xf>
    <xf numFmtId="39" fontId="22" fillId="0" borderId="34" xfId="13" quotePrefix="1" applyNumberFormat="1" applyFont="1" applyBorder="1" applyAlignment="1">
      <alignment horizontal="right" vertical="center"/>
    </xf>
    <xf numFmtId="0" fontId="16" fillId="0" borderId="35" xfId="13" quotePrefix="1" applyFont="1" applyBorder="1" applyAlignment="1">
      <alignment horizontal="left" vertical="center"/>
    </xf>
    <xf numFmtId="0" fontId="9" fillId="0" borderId="35" xfId="13" applyFont="1" applyBorder="1" applyAlignment="1">
      <alignment vertical="center"/>
    </xf>
    <xf numFmtId="0" fontId="16" fillId="0" borderId="29" xfId="13" applyFont="1" applyBorder="1" applyAlignment="1">
      <alignment horizontal="centerContinuous" vertical="center"/>
    </xf>
    <xf numFmtId="39" fontId="16" fillId="0" borderId="1" xfId="1" applyNumberFormat="1" applyFont="1" applyFill="1" applyBorder="1" applyAlignment="1" applyProtection="1">
      <alignment horizontal="right" vertical="center"/>
    </xf>
    <xf numFmtId="0" fontId="23" fillId="0" borderId="0" xfId="13" applyFont="1" applyAlignment="1">
      <alignment vertical="center"/>
    </xf>
    <xf numFmtId="0" fontId="16" fillId="0" borderId="0" xfId="13" applyFont="1" applyAlignment="1">
      <alignment vertical="center"/>
    </xf>
    <xf numFmtId="0" fontId="9" fillId="0" borderId="36" xfId="13" applyFont="1" applyBorder="1" applyAlignment="1">
      <alignment vertical="center"/>
    </xf>
    <xf numFmtId="49" fontId="9" fillId="0" borderId="35" xfId="13" applyNumberFormat="1" applyFont="1" applyBorder="1" applyAlignment="1">
      <alignment vertical="center"/>
    </xf>
    <xf numFmtId="49" fontId="9" fillId="0" borderId="34" xfId="13" applyNumberFormat="1" applyFont="1" applyBorder="1" applyAlignment="1">
      <alignment vertical="center"/>
    </xf>
    <xf numFmtId="0" fontId="7" fillId="0" borderId="14" xfId="13" applyFont="1" applyBorder="1" applyAlignment="1">
      <alignment horizontal="center" vertical="center"/>
    </xf>
    <xf numFmtId="166" fontId="9" fillId="0" borderId="13" xfId="12" quotePrefix="1" applyNumberFormat="1" applyFont="1" applyBorder="1" applyAlignment="1">
      <alignment horizontal="center" vertical="center"/>
    </xf>
    <xf numFmtId="49" fontId="3" fillId="0" borderId="35" xfId="13" applyNumberFormat="1" applyBorder="1" applyAlignment="1">
      <alignment vertical="center"/>
    </xf>
    <xf numFmtId="49" fontId="17" fillId="0" borderId="35" xfId="13" applyNumberFormat="1" applyFont="1" applyBorder="1" applyAlignment="1">
      <alignment vertical="center"/>
    </xf>
    <xf numFmtId="166" fontId="9" fillId="0" borderId="30" xfId="12" quotePrefix="1" applyNumberFormat="1" applyFont="1" applyBorder="1" applyAlignment="1">
      <alignment horizontal="center" vertical="center"/>
    </xf>
    <xf numFmtId="49" fontId="17" fillId="0" borderId="0" xfId="13" applyNumberFormat="1" applyFont="1" applyAlignment="1">
      <alignment vertical="center"/>
    </xf>
    <xf numFmtId="0" fontId="17" fillId="0" borderId="0" xfId="13" applyFont="1" applyAlignment="1">
      <alignment vertical="center"/>
    </xf>
    <xf numFmtId="0" fontId="17" fillId="0" borderId="0" xfId="13" applyFont="1" applyAlignment="1">
      <alignment horizontal="right" vertical="center"/>
    </xf>
    <xf numFmtId="49" fontId="15" fillId="0" borderId="0" xfId="13" quotePrefix="1" applyNumberFormat="1" applyFont="1" applyAlignment="1">
      <alignment horizontal="left" vertical="center"/>
    </xf>
    <xf numFmtId="0" fontId="0" fillId="0" borderId="0" xfId="0" quotePrefix="1"/>
    <xf numFmtId="0" fontId="41" fillId="0" borderId="5" xfId="0" applyFont="1" applyBorder="1" applyAlignment="1">
      <alignment horizontal="left" vertical="center"/>
    </xf>
    <xf numFmtId="0" fontId="0" fillId="0" borderId="25" xfId="0" applyBorder="1" applyAlignment="1">
      <alignment horizontal="center" vertical="center"/>
    </xf>
    <xf numFmtId="0" fontId="43" fillId="0" borderId="0" xfId="0" applyFont="1" applyAlignment="1">
      <alignment vertical="center"/>
    </xf>
    <xf numFmtId="1" fontId="43" fillId="0" borderId="0" xfId="0" applyNumberFormat="1" applyFont="1" applyAlignment="1">
      <alignment vertical="center"/>
    </xf>
    <xf numFmtId="1" fontId="0" fillId="0" borderId="0" xfId="0" applyNumberFormat="1"/>
    <xf numFmtId="49" fontId="27" fillId="4" borderId="16" xfId="11" applyNumberFormat="1" applyFont="1" applyFill="1" applyBorder="1" applyAlignment="1">
      <alignment horizontal="left" vertical="center"/>
    </xf>
    <xf numFmtId="49" fontId="27" fillId="4" borderId="1" xfId="11" applyNumberFormat="1" applyFont="1" applyFill="1" applyBorder="1" applyAlignment="1">
      <alignment horizontal="center" vertical="center" wrapText="1"/>
    </xf>
    <xf numFmtId="0" fontId="27" fillId="4" borderId="1" xfId="11" applyFont="1" applyFill="1" applyBorder="1" applyAlignment="1">
      <alignment horizontal="center" vertical="center"/>
    </xf>
    <xf numFmtId="49" fontId="27" fillId="4" borderId="1" xfId="1" applyNumberFormat="1" applyFont="1" applyFill="1" applyBorder="1" applyAlignment="1" applyProtection="1">
      <alignment horizontal="center" vertical="center"/>
    </xf>
    <xf numFmtId="166" fontId="27" fillId="4" borderId="16" xfId="11" applyNumberFormat="1" applyFont="1" applyFill="1" applyBorder="1" applyAlignment="1">
      <alignment horizontal="center" vertical="center" wrapText="1"/>
    </xf>
    <xf numFmtId="0" fontId="27" fillId="4" borderId="16" xfId="11" applyFont="1" applyFill="1" applyBorder="1" applyAlignment="1">
      <alignment horizontal="center" vertical="center" wrapText="1"/>
    </xf>
    <xf numFmtId="40" fontId="27" fillId="4" borderId="16" xfId="11" applyNumberFormat="1" applyFont="1" applyFill="1" applyBorder="1" applyAlignment="1">
      <alignment horizontal="center" vertical="center"/>
    </xf>
    <xf numFmtId="40" fontId="27" fillId="4" borderId="1" xfId="11" applyNumberFormat="1" applyFont="1" applyFill="1" applyBorder="1" applyAlignment="1">
      <alignment horizontal="center" vertical="center"/>
    </xf>
    <xf numFmtId="49" fontId="27" fillId="5" borderId="1" xfId="11" applyNumberFormat="1" applyFont="1" applyFill="1" applyBorder="1" applyAlignment="1">
      <alignment horizontal="center" vertical="center" wrapText="1"/>
    </xf>
    <xf numFmtId="0" fontId="27" fillId="5" borderId="1" xfId="11" applyFont="1" applyFill="1" applyBorder="1" applyAlignment="1">
      <alignment horizontal="center" vertical="center"/>
    </xf>
    <xf numFmtId="49" fontId="27" fillId="5" borderId="1" xfId="1" applyNumberFormat="1" applyFont="1" applyFill="1" applyBorder="1" applyAlignment="1" applyProtection="1">
      <alignment horizontal="center" vertical="center"/>
    </xf>
    <xf numFmtId="166" fontId="27" fillId="5" borderId="16" xfId="11" applyNumberFormat="1" applyFont="1" applyFill="1" applyBorder="1" applyAlignment="1">
      <alignment horizontal="center" vertical="center" wrapText="1"/>
    </xf>
    <xf numFmtId="0" fontId="27" fillId="5" borderId="16" xfId="11" applyFont="1" applyFill="1" applyBorder="1" applyAlignment="1">
      <alignment horizontal="center" vertical="center" wrapText="1"/>
    </xf>
    <xf numFmtId="0" fontId="27" fillId="5" borderId="1" xfId="11" applyFont="1" applyFill="1" applyBorder="1" applyAlignment="1">
      <alignment vertical="center"/>
    </xf>
    <xf numFmtId="40" fontId="27" fillId="5" borderId="16" xfId="11" applyNumberFormat="1" applyFont="1" applyFill="1" applyBorder="1" applyAlignment="1">
      <alignment horizontal="center" vertical="center"/>
    </xf>
    <xf numFmtId="40" fontId="27" fillId="5" borderId="1" xfId="11" applyNumberFormat="1" applyFont="1" applyFill="1" applyBorder="1" applyAlignment="1">
      <alignment horizontal="center" vertical="center"/>
    </xf>
    <xf numFmtId="1" fontId="27" fillId="4" borderId="0" xfId="11" applyNumberFormat="1" applyFont="1" applyFill="1" applyAlignment="1">
      <alignment horizontal="left" vertical="center"/>
    </xf>
    <xf numFmtId="1" fontId="27" fillId="4" borderId="0" xfId="11" applyNumberFormat="1" applyFont="1" applyFill="1" applyAlignment="1">
      <alignment horizontal="center" vertical="center"/>
    </xf>
    <xf numFmtId="1" fontId="27" fillId="5" borderId="0" xfId="11" applyNumberFormat="1" applyFont="1" applyFill="1" applyAlignment="1">
      <alignment horizontal="center" vertical="center"/>
    </xf>
    <xf numFmtId="1" fontId="44" fillId="4" borderId="0" xfId="11" applyNumberFormat="1" applyFont="1" applyFill="1" applyAlignment="1">
      <alignment horizontal="left" vertical="center" wrapText="1"/>
    </xf>
    <xf numFmtId="0" fontId="0" fillId="0" borderId="0" xfId="0" applyAlignment="1">
      <alignment vertical="center"/>
    </xf>
    <xf numFmtId="0" fontId="3" fillId="6" borderId="1" xfId="11" applyFill="1" applyBorder="1" applyAlignment="1">
      <alignment vertical="center" wrapText="1"/>
    </xf>
    <xf numFmtId="1" fontId="3" fillId="6" borderId="0" xfId="11" applyNumberFormat="1" applyFill="1" applyAlignment="1">
      <alignment horizontal="left" vertical="center" wrapText="1"/>
    </xf>
    <xf numFmtId="49" fontId="28" fillId="6" borderId="1" xfId="11" applyNumberFormat="1" applyFont="1" applyFill="1" applyBorder="1" applyAlignment="1">
      <alignment horizontal="center" vertical="center" wrapText="1"/>
    </xf>
    <xf numFmtId="0" fontId="28" fillId="6" borderId="1" xfId="11" quotePrefix="1" applyFont="1" applyFill="1" applyBorder="1" applyAlignment="1">
      <alignment horizontal="center" vertical="center"/>
    </xf>
    <xf numFmtId="49" fontId="28" fillId="6" borderId="1" xfId="1" applyNumberFormat="1" applyFont="1" applyFill="1" applyBorder="1" applyAlignment="1" applyProtection="1">
      <alignment horizontal="center" vertical="center"/>
    </xf>
    <xf numFmtId="166" fontId="28" fillId="6" borderId="16" xfId="11" applyNumberFormat="1" applyFont="1" applyFill="1" applyBorder="1" applyAlignment="1">
      <alignment horizontal="center" vertical="center" wrapText="1"/>
    </xf>
    <xf numFmtId="0" fontId="28" fillId="6" borderId="1" xfId="11" applyFont="1" applyFill="1" applyBorder="1" applyAlignment="1">
      <alignment vertical="center"/>
    </xf>
    <xf numFmtId="40" fontId="28" fillId="6" borderId="16" xfId="11" applyNumberFormat="1" applyFont="1" applyFill="1" applyBorder="1" applyAlignment="1">
      <alignment vertical="center"/>
    </xf>
    <xf numFmtId="40" fontId="28" fillId="6" borderId="1" xfId="11" applyNumberFormat="1" applyFont="1" applyFill="1" applyBorder="1" applyAlignment="1">
      <alignment vertical="center"/>
    </xf>
    <xf numFmtId="1" fontId="28" fillId="6" borderId="0" xfId="11" applyNumberFormat="1" applyFont="1" applyFill="1" applyAlignment="1">
      <alignment vertical="center"/>
    </xf>
    <xf numFmtId="0" fontId="28" fillId="6" borderId="1" xfId="11" applyFont="1" applyFill="1" applyBorder="1" applyAlignment="1">
      <alignment horizontal="center" vertical="center"/>
    </xf>
    <xf numFmtId="0" fontId="36" fillId="0" borderId="0" xfId="0" applyFont="1" applyAlignment="1">
      <alignment horizontal="center" vertical="center"/>
    </xf>
    <xf numFmtId="0" fontId="0" fillId="0" borderId="0" xfId="0" applyAlignment="1">
      <alignment horizontal="center"/>
    </xf>
    <xf numFmtId="0" fontId="43" fillId="7" borderId="37" xfId="0" applyFont="1" applyFill="1" applyBorder="1" applyAlignment="1" applyProtection="1">
      <alignment horizontal="left" vertical="center" wrapText="1"/>
      <protection locked="0"/>
    </xf>
    <xf numFmtId="0" fontId="0" fillId="0" borderId="0" xfId="0" applyAlignment="1">
      <alignment horizontal="left" vertical="center" wrapText="1"/>
    </xf>
    <xf numFmtId="0" fontId="0" fillId="0" borderId="0" xfId="0" quotePrefix="1" applyAlignment="1">
      <alignment horizontal="left" vertical="center" wrapText="1"/>
    </xf>
    <xf numFmtId="0" fontId="0" fillId="0" borderId="38" xfId="0" quotePrefix="1" applyBorder="1" applyAlignment="1">
      <alignment horizontal="left" vertical="center" wrapText="1"/>
    </xf>
    <xf numFmtId="49" fontId="43" fillId="7" borderId="39" xfId="0" applyNumberFormat="1" applyFont="1" applyFill="1" applyBorder="1" applyAlignment="1" applyProtection="1">
      <alignment horizontal="left" vertical="center" wrapText="1"/>
      <protection locked="0"/>
    </xf>
    <xf numFmtId="0" fontId="0" fillId="0" borderId="40" xfId="0" applyBorder="1" applyAlignment="1">
      <alignment horizontal="left" vertical="center" wrapText="1"/>
    </xf>
    <xf numFmtId="0" fontId="0" fillId="0" borderId="39" xfId="0" applyBorder="1" applyAlignment="1">
      <alignment horizontal="left" vertical="center" wrapText="1"/>
    </xf>
    <xf numFmtId="164" fontId="0" fillId="0" borderId="3" xfId="0" applyNumberFormat="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1" xfId="0" quotePrefix="1" applyNumberFormat="1" applyFill="1" applyBorder="1" applyAlignment="1" applyProtection="1">
      <alignment horizontal="center" vertical="center"/>
      <protection locked="0"/>
    </xf>
    <xf numFmtId="0" fontId="0" fillId="0" borderId="1" xfId="0" quotePrefix="1" applyBorder="1" applyAlignment="1">
      <alignment horizontal="center" vertical="center"/>
    </xf>
    <xf numFmtId="49" fontId="0" fillId="0" borderId="1" xfId="0" quotePrefix="1" applyNumberFormat="1" applyBorder="1" applyAlignment="1">
      <alignment horizontal="center" vertical="center"/>
    </xf>
    <xf numFmtId="165" fontId="0" fillId="0" borderId="1" xfId="0" quotePrefix="1" applyNumberFormat="1" applyBorder="1" applyAlignment="1">
      <alignment horizontal="center" vertical="center"/>
    </xf>
    <xf numFmtId="165" fontId="0" fillId="3" borderId="1" xfId="0" quotePrefix="1" applyNumberFormat="1" applyFill="1" applyBorder="1" applyAlignment="1" applyProtection="1">
      <alignment horizontal="center" vertical="center"/>
      <protection locked="0"/>
    </xf>
    <xf numFmtId="0" fontId="30" fillId="3" borderId="1" xfId="3" quotePrefix="1" applyNumberFormat="1" applyFill="1" applyBorder="1" applyAlignment="1" applyProtection="1">
      <alignment horizontal="center" vertical="center"/>
      <protection locked="0"/>
    </xf>
    <xf numFmtId="49" fontId="0" fillId="3" borderId="16" xfId="0" quotePrefix="1" applyNumberFormat="1" applyFill="1" applyBorder="1" applyAlignment="1" applyProtection="1">
      <alignment horizontal="center" vertical="center"/>
      <protection locked="0"/>
    </xf>
    <xf numFmtId="0" fontId="43" fillId="7" borderId="37" xfId="0" applyFont="1" applyFill="1" applyBorder="1" applyAlignment="1" applyProtection="1">
      <alignment horizontal="center" vertical="center" wrapText="1"/>
      <protection locked="0"/>
    </xf>
    <xf numFmtId="0" fontId="47" fillId="0" borderId="0" xfId="0" applyFont="1" applyAlignment="1">
      <alignment horizontal="center" vertical="center"/>
    </xf>
    <xf numFmtId="14" fontId="0" fillId="3" borderId="0" xfId="0" applyNumberFormat="1" applyFill="1" applyAlignment="1">
      <alignment horizontal="center" vertical="center"/>
    </xf>
    <xf numFmtId="0" fontId="0" fillId="0" borderId="24" xfId="0" applyBorder="1" applyAlignment="1">
      <alignment horizontal="center" vertical="center"/>
    </xf>
    <xf numFmtId="0" fontId="36" fillId="0" borderId="0" xfId="0" applyFont="1" applyAlignment="1">
      <alignment horizontal="left" vertical="center"/>
    </xf>
    <xf numFmtId="0" fontId="0" fillId="0" borderId="21" xfId="0" applyBorder="1" applyAlignment="1">
      <alignment horizontal="left" vertical="center"/>
    </xf>
    <xf numFmtId="0" fontId="0" fillId="0" borderId="23" xfId="0" applyBorder="1" applyAlignment="1">
      <alignment horizontal="left" vertical="center"/>
    </xf>
    <xf numFmtId="0" fontId="42" fillId="0" borderId="21" xfId="0" applyFont="1" applyBorder="1" applyAlignment="1">
      <alignment horizontal="left" vertical="center"/>
    </xf>
    <xf numFmtId="0" fontId="0" fillId="0" borderId="27" xfId="0" applyBorder="1" applyAlignment="1">
      <alignment horizontal="center" vertical="center"/>
    </xf>
    <xf numFmtId="0" fontId="35" fillId="0" borderId="0" xfId="0" applyFont="1" applyAlignment="1">
      <alignment horizontal="center" vertical="center"/>
    </xf>
    <xf numFmtId="49" fontId="35" fillId="0" borderId="0" xfId="0" applyNumberFormat="1" applyFont="1" applyAlignment="1">
      <alignment horizontal="center" vertical="center"/>
    </xf>
    <xf numFmtId="0" fontId="0" fillId="0" borderId="0" xfId="0" quotePrefix="1" applyAlignment="1">
      <alignment horizontal="left" vertical="center"/>
    </xf>
    <xf numFmtId="0" fontId="41" fillId="0" borderId="23" xfId="0" applyFont="1" applyBorder="1" applyAlignment="1">
      <alignment horizontal="left" vertical="center"/>
    </xf>
    <xf numFmtId="0" fontId="31" fillId="0" borderId="0" xfId="0" applyFont="1" applyAlignment="1">
      <alignment horizontal="left" vertical="center"/>
    </xf>
    <xf numFmtId="0" fontId="0" fillId="0" borderId="4" xfId="0" applyBorder="1" applyAlignment="1">
      <alignment horizontal="left" vertical="center"/>
    </xf>
    <xf numFmtId="0" fontId="0" fillId="0" borderId="22" xfId="0" applyBorder="1" applyAlignment="1">
      <alignment horizontal="left" vertical="center"/>
    </xf>
    <xf numFmtId="49" fontId="0" fillId="3" borderId="1" xfId="0" applyNumberFormat="1" applyFill="1" applyBorder="1" applyAlignment="1">
      <alignment horizontal="center" vertical="center" wrapText="1"/>
    </xf>
    <xf numFmtId="49" fontId="0" fillId="3" borderId="1" xfId="0" quotePrefix="1" applyNumberFormat="1" applyFill="1" applyBorder="1" applyAlignment="1">
      <alignment horizontal="center" vertical="center" wrapText="1"/>
    </xf>
    <xf numFmtId="0" fontId="0" fillId="3" borderId="1" xfId="0" quotePrefix="1" applyFill="1" applyBorder="1" applyAlignment="1">
      <alignment horizontal="center" vertical="center" wrapText="1"/>
    </xf>
    <xf numFmtId="49" fontId="0" fillId="3" borderId="2" xfId="0" quotePrefix="1" applyNumberFormat="1" applyFill="1" applyBorder="1" applyAlignment="1">
      <alignment horizontal="center" vertical="center" wrapText="1"/>
    </xf>
    <xf numFmtId="0" fontId="31" fillId="0" borderId="0" xfId="0" quotePrefix="1" applyFont="1" applyAlignment="1">
      <alignment horizontal="left" vertical="center"/>
    </xf>
    <xf numFmtId="0" fontId="32" fillId="0" borderId="0" xfId="0" applyFont="1" applyAlignment="1">
      <alignment horizontal="left" vertical="center"/>
    </xf>
    <xf numFmtId="0" fontId="30" fillId="0" borderId="0" xfId="3" applyBorder="1" applyAlignment="1" applyProtection="1">
      <alignment horizontal="left" vertical="center"/>
    </xf>
    <xf numFmtId="0" fontId="38" fillId="0" borderId="0" xfId="0" applyFont="1" applyAlignment="1">
      <alignment horizontal="left" vertical="center"/>
    </xf>
    <xf numFmtId="0" fontId="46" fillId="0" borderId="0" xfId="3" applyFont="1" applyFill="1" applyBorder="1" applyAlignment="1" applyProtection="1">
      <alignment horizontal="left" vertical="center"/>
    </xf>
    <xf numFmtId="0" fontId="31" fillId="0" borderId="21" xfId="0" applyFont="1" applyBorder="1" applyAlignment="1">
      <alignment horizontal="left" vertical="center"/>
    </xf>
    <xf numFmtId="0" fontId="0" fillId="0" borderId="24" xfId="0" applyBorder="1" applyAlignment="1">
      <alignment horizontal="left" vertical="center"/>
    </xf>
    <xf numFmtId="0" fontId="31" fillId="0" borderId="5" xfId="0" applyFont="1" applyBorder="1" applyAlignment="1">
      <alignment horizontal="left" vertical="center"/>
    </xf>
    <xf numFmtId="0" fontId="0" fillId="0" borderId="6" xfId="0" applyBorder="1" applyAlignment="1">
      <alignment horizontal="left" vertical="center"/>
    </xf>
    <xf numFmtId="0" fontId="31" fillId="0" borderId="23" xfId="0" applyFont="1" applyBorder="1" applyAlignment="1">
      <alignment horizontal="left" vertical="center"/>
    </xf>
    <xf numFmtId="0" fontId="0" fillId="0" borderId="25" xfId="0" applyBorder="1" applyAlignment="1">
      <alignment horizontal="left" vertical="center"/>
    </xf>
    <xf numFmtId="0" fontId="31" fillId="0" borderId="26" xfId="0" applyFont="1" applyBorder="1" applyAlignment="1">
      <alignment horizontal="left" vertical="center"/>
    </xf>
    <xf numFmtId="0" fontId="0" fillId="0" borderId="27" xfId="0" applyBorder="1" applyAlignment="1">
      <alignment horizontal="left" vertical="center"/>
    </xf>
    <xf numFmtId="0" fontId="0" fillId="0" borderId="26" xfId="0" applyBorder="1" applyAlignment="1">
      <alignment horizontal="left" vertical="center"/>
    </xf>
    <xf numFmtId="0" fontId="0" fillId="0" borderId="28" xfId="0" applyBorder="1" applyAlignment="1">
      <alignment horizontal="left" vertical="center"/>
    </xf>
    <xf numFmtId="0" fontId="47" fillId="0" borderId="4" xfId="0" applyFont="1" applyBorder="1" applyAlignment="1">
      <alignment horizontal="left" vertical="center"/>
    </xf>
    <xf numFmtId="0" fontId="47" fillId="0" borderId="24" xfId="0" applyFont="1" applyBorder="1" applyAlignment="1">
      <alignment horizontal="left" vertical="center"/>
    </xf>
    <xf numFmtId="0" fontId="47" fillId="0" borderId="22" xfId="0" applyFont="1" applyBorder="1" applyAlignment="1">
      <alignment horizontal="left" vertical="center"/>
    </xf>
    <xf numFmtId="0" fontId="47" fillId="0" borderId="25" xfId="0" applyFont="1" applyBorder="1" applyAlignment="1">
      <alignment horizontal="left" vertical="center"/>
    </xf>
    <xf numFmtId="0" fontId="47" fillId="0" borderId="23" xfId="0" applyFont="1" applyBorder="1" applyAlignment="1">
      <alignment horizontal="left" vertical="center"/>
    </xf>
    <xf numFmtId="0" fontId="6" fillId="0" borderId="0" xfId="6" applyAlignment="1">
      <alignment horizontal="left" vertical="center"/>
    </xf>
    <xf numFmtId="0" fontId="50" fillId="0" borderId="0" xfId="0" applyFont="1" applyAlignment="1">
      <alignment horizontal="left" vertical="center"/>
    </xf>
    <xf numFmtId="0" fontId="37" fillId="0" borderId="44" xfId="6" applyFont="1" applyBorder="1" applyAlignment="1">
      <alignment horizontal="left" vertical="center"/>
    </xf>
    <xf numFmtId="0" fontId="6" fillId="0" borderId="6" xfId="6" applyBorder="1" applyAlignment="1">
      <alignment horizontal="left" vertical="center"/>
    </xf>
    <xf numFmtId="0" fontId="7" fillId="0" borderId="5" xfId="6" applyFont="1" applyBorder="1" applyAlignment="1">
      <alignment horizontal="left" vertical="center"/>
    </xf>
    <xf numFmtId="0" fontId="6" fillId="0" borderId="4" xfId="6" applyBorder="1" applyAlignment="1">
      <alignment horizontal="left" vertical="center"/>
    </xf>
    <xf numFmtId="0" fontId="6" fillId="0" borderId="24" xfId="6" applyBorder="1" applyAlignment="1">
      <alignment horizontal="left" vertical="center"/>
    </xf>
    <xf numFmtId="0" fontId="37" fillId="0" borderId="46" xfId="6" applyFont="1" applyBorder="1" applyAlignment="1">
      <alignment horizontal="left" vertical="center"/>
    </xf>
    <xf numFmtId="0" fontId="7" fillId="0" borderId="45" xfId="6" applyFont="1" applyBorder="1" applyAlignment="1">
      <alignment horizontal="left" vertical="center"/>
    </xf>
    <xf numFmtId="0" fontId="46" fillId="0" borderId="23" xfId="3" applyFont="1" applyBorder="1" applyAlignment="1">
      <alignment horizontal="left" vertical="center"/>
    </xf>
    <xf numFmtId="0" fontId="6" fillId="0" borderId="22" xfId="6" applyBorder="1" applyAlignment="1">
      <alignment horizontal="left" vertical="center"/>
    </xf>
    <xf numFmtId="0" fontId="6" fillId="0" borderId="25" xfId="6" applyBorder="1" applyAlignment="1">
      <alignment horizontal="left" vertical="center"/>
    </xf>
    <xf numFmtId="0" fontId="7" fillId="0" borderId="0" xfId="6" applyFont="1" applyAlignment="1">
      <alignment horizontal="left" vertical="center"/>
    </xf>
    <xf numFmtId="0" fontId="7" fillId="0" borderId="21" xfId="6" applyFont="1" applyBorder="1" applyAlignment="1">
      <alignment horizontal="left" vertical="center"/>
    </xf>
    <xf numFmtId="0" fontId="6" fillId="0" borderId="5" xfId="6" applyBorder="1" applyAlignment="1">
      <alignment horizontal="left" vertical="center"/>
    </xf>
    <xf numFmtId="0" fontId="3" fillId="0" borderId="0" xfId="6" applyFont="1" applyAlignment="1">
      <alignment horizontal="left" vertical="center"/>
    </xf>
    <xf numFmtId="0" fontId="37" fillId="0" borderId="23" xfId="6" applyFont="1" applyBorder="1" applyAlignment="1">
      <alignment horizontal="left" vertical="center"/>
    </xf>
    <xf numFmtId="0" fontId="37" fillId="0" borderId="22" xfId="6" applyFont="1" applyBorder="1" applyAlignment="1">
      <alignment horizontal="left" vertical="center"/>
    </xf>
    <xf numFmtId="0" fontId="37" fillId="0" borderId="25" xfId="6" applyFont="1" applyBorder="1" applyAlignment="1">
      <alignment horizontal="left" vertical="center"/>
    </xf>
    <xf numFmtId="0" fontId="37" fillId="0" borderId="5" xfId="6" applyFont="1" applyBorder="1" applyAlignment="1">
      <alignment horizontal="left" vertical="center"/>
    </xf>
    <xf numFmtId="0" fontId="37" fillId="0" borderId="0" xfId="6" applyFont="1" applyAlignment="1">
      <alignment horizontal="left" vertical="center"/>
    </xf>
    <xf numFmtId="0" fontId="3" fillId="0" borderId="4" xfId="6" applyFont="1" applyBorder="1" applyAlignment="1">
      <alignment horizontal="left" vertical="center"/>
    </xf>
    <xf numFmtId="0" fontId="3" fillId="0" borderId="24" xfId="6" applyFont="1" applyBorder="1" applyAlignment="1">
      <alignment horizontal="left" vertical="center"/>
    </xf>
    <xf numFmtId="0" fontId="8" fillId="0" borderId="5" xfId="6" applyFont="1" applyBorder="1" applyAlignment="1">
      <alignment horizontal="left" vertical="center"/>
    </xf>
    <xf numFmtId="0" fontId="3" fillId="0" borderId="6" xfId="6" applyFont="1" applyBorder="1" applyAlignment="1">
      <alignment horizontal="left" vertical="center"/>
    </xf>
    <xf numFmtId="0" fontId="53" fillId="0" borderId="0" xfId="0" applyFont="1" applyAlignment="1">
      <alignment horizontal="justify" vertical="center"/>
    </xf>
    <xf numFmtId="0" fontId="52" fillId="0" borderId="0" xfId="0" applyFont="1" applyAlignment="1">
      <alignment horizontal="left" vertical="center"/>
    </xf>
    <xf numFmtId="0" fontId="47" fillId="0" borderId="0" xfId="0" quotePrefix="1" applyFont="1" applyAlignment="1">
      <alignment horizontal="center" vertical="center"/>
    </xf>
    <xf numFmtId="0" fontId="42" fillId="0" borderId="0" xfId="0" applyFont="1" applyAlignment="1">
      <alignment horizontal="center" vertical="center"/>
    </xf>
    <xf numFmtId="0" fontId="42" fillId="0" borderId="0" xfId="0" quotePrefix="1" applyFont="1" applyAlignment="1">
      <alignment horizontal="center" vertical="center"/>
    </xf>
    <xf numFmtId="0" fontId="31" fillId="3" borderId="5" xfId="0" applyFont="1" applyFill="1" applyBorder="1" applyAlignment="1">
      <alignment horizontal="left" vertical="center"/>
    </xf>
    <xf numFmtId="49" fontId="3" fillId="0" borderId="4" xfId="6" applyNumberFormat="1" applyFont="1" applyBorder="1" applyAlignment="1">
      <alignment horizontal="left" vertical="center"/>
    </xf>
    <xf numFmtId="17" fontId="34" fillId="2" borderId="8" xfId="0" applyNumberFormat="1" applyFont="1" applyFill="1" applyBorder="1" applyAlignment="1">
      <alignment horizontal="center" vertical="center" wrapText="1"/>
    </xf>
    <xf numFmtId="43" fontId="0" fillId="0" borderId="10" xfId="14" applyFont="1" applyBorder="1" applyAlignment="1">
      <alignment horizontal="center" vertical="center" wrapText="1"/>
    </xf>
    <xf numFmtId="39" fontId="0" fillId="0" borderId="13" xfId="0" applyNumberFormat="1" applyBorder="1" applyAlignment="1" applyProtection="1">
      <alignment horizontal="center" vertical="center" wrapText="1"/>
      <protection locked="0"/>
    </xf>
    <xf numFmtId="43" fontId="0" fillId="3" borderId="1" xfId="14" applyFont="1" applyFill="1" applyBorder="1" applyAlignment="1" applyProtection="1">
      <alignment horizontal="center" vertical="center" wrapText="1"/>
      <protection locked="0"/>
    </xf>
    <xf numFmtId="43" fontId="0" fillId="3" borderId="2" xfId="14" applyFont="1" applyFill="1" applyBorder="1" applyAlignment="1" applyProtection="1">
      <alignment horizontal="center" vertical="center" wrapText="1"/>
      <protection locked="0"/>
    </xf>
    <xf numFmtId="0" fontId="30" fillId="0" borderId="0" xfId="3" applyBorder="1" applyAlignment="1">
      <alignment horizontal="left" vertical="center"/>
    </xf>
    <xf numFmtId="0" fontId="49" fillId="0" borderId="22" xfId="0" applyFont="1" applyBorder="1" applyAlignment="1">
      <alignment horizontal="left" vertical="center"/>
    </xf>
    <xf numFmtId="0" fontId="33" fillId="0" borderId="21" xfId="0" applyFont="1" applyBorder="1" applyAlignment="1">
      <alignment horizontal="left" vertical="center"/>
    </xf>
    <xf numFmtId="39" fontId="0" fillId="0" borderId="4" xfId="0" applyNumberFormat="1" applyBorder="1" applyAlignment="1">
      <alignment horizontal="center" vertical="center"/>
    </xf>
    <xf numFmtId="49" fontId="0" fillId="0" borderId="6" xfId="0" applyNumberFormat="1" applyBorder="1" applyAlignment="1">
      <alignment horizontal="center" vertical="center"/>
    </xf>
    <xf numFmtId="39" fontId="0" fillId="0" borderId="28" xfId="0" applyNumberFormat="1" applyBorder="1" applyAlignment="1">
      <alignment horizontal="center" vertical="center"/>
    </xf>
    <xf numFmtId="165" fontId="0" fillId="0" borderId="4"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1" xfId="0" applyNumberFormat="1" applyBorder="1" applyAlignment="1">
      <alignment horizontal="left" vertical="center"/>
    </xf>
    <xf numFmtId="0" fontId="58" fillId="0" borderId="21" xfId="0" applyFont="1" applyBorder="1" applyAlignment="1">
      <alignment horizontal="left" vertical="center"/>
    </xf>
    <xf numFmtId="0" fontId="55" fillId="0" borderId="24" xfId="0" applyFont="1" applyBorder="1" applyAlignment="1">
      <alignment horizontal="center" vertical="center"/>
    </xf>
    <xf numFmtId="0" fontId="55" fillId="0" borderId="5" xfId="0" applyFont="1" applyBorder="1" applyAlignment="1">
      <alignment horizontal="left" vertical="center"/>
    </xf>
    <xf numFmtId="0" fontId="55" fillId="0" borderId="6" xfId="0" applyFont="1" applyBorder="1" applyAlignment="1">
      <alignment horizontal="center" vertical="center"/>
    </xf>
    <xf numFmtId="0" fontId="55" fillId="0" borderId="23" xfId="0" applyFont="1" applyBorder="1" applyAlignment="1">
      <alignment horizontal="left" vertical="center"/>
    </xf>
    <xf numFmtId="0" fontId="55" fillId="0" borderId="25" xfId="0" applyFont="1" applyBorder="1" applyAlignment="1">
      <alignment horizontal="center" vertical="center"/>
    </xf>
    <xf numFmtId="0" fontId="55" fillId="0" borderId="23" xfId="3" applyFont="1" applyFill="1" applyBorder="1" applyAlignment="1" applyProtection="1">
      <alignment vertical="center"/>
    </xf>
    <xf numFmtId="0" fontId="55" fillId="0" borderId="22" xfId="3" applyFont="1" applyFill="1" applyBorder="1" applyAlignment="1" applyProtection="1">
      <alignment vertical="center"/>
    </xf>
    <xf numFmtId="0" fontId="55" fillId="0" borderId="25" xfId="3" applyFont="1" applyFill="1" applyBorder="1" applyAlignment="1" applyProtection="1">
      <alignment vertical="center"/>
    </xf>
    <xf numFmtId="0" fontId="59" fillId="0" borderId="23" xfId="3" applyFont="1" applyFill="1" applyBorder="1" applyAlignment="1" applyProtection="1">
      <alignment vertical="center"/>
    </xf>
    <xf numFmtId="0" fontId="56" fillId="0" borderId="4" xfId="0" applyFont="1" applyBorder="1" applyAlignment="1">
      <alignment horizontal="left" vertical="center"/>
    </xf>
    <xf numFmtId="0" fontId="41" fillId="0" borderId="0" xfId="0" applyFont="1" applyAlignment="1">
      <alignment horizontal="left" vertical="center"/>
    </xf>
    <xf numFmtId="0" fontId="33" fillId="0" borderId="0" xfId="0" applyFont="1" applyAlignment="1">
      <alignment horizontal="center" vertical="center"/>
    </xf>
    <xf numFmtId="0" fontId="42" fillId="0" borderId="0" xfId="0" applyFont="1" applyAlignment="1">
      <alignment horizontal="left" vertical="center"/>
    </xf>
    <xf numFmtId="0" fontId="32" fillId="0" borderId="0" xfId="0" applyFont="1" applyAlignment="1">
      <alignment horizontal="center" vertical="center"/>
    </xf>
    <xf numFmtId="0" fontId="60" fillId="0" borderId="4" xfId="0" applyFont="1" applyBorder="1" applyAlignment="1">
      <alignment horizontal="left" vertical="center"/>
    </xf>
    <xf numFmtId="0" fontId="32" fillId="0" borderId="0" xfId="0" applyFont="1" applyAlignment="1">
      <alignment horizontal="left" vertical="center" wrapText="1"/>
    </xf>
    <xf numFmtId="0" fontId="32" fillId="0" borderId="0" xfId="0" quotePrefix="1" applyFont="1" applyAlignment="1">
      <alignment horizontal="center" vertical="center"/>
    </xf>
    <xf numFmtId="0" fontId="29" fillId="0" borderId="3" xfId="5" applyBorder="1" applyAlignment="1">
      <alignment horizontal="center" vertical="center"/>
    </xf>
    <xf numFmtId="0" fontId="29" fillId="0" borderId="37" xfId="5" applyBorder="1" applyAlignment="1">
      <alignment vertical="center"/>
    </xf>
    <xf numFmtId="0" fontId="29" fillId="0" borderId="11" xfId="5" applyBorder="1" applyAlignment="1">
      <alignment horizontal="center" vertical="center"/>
    </xf>
    <xf numFmtId="0" fontId="29" fillId="0" borderId="39" xfId="5" applyBorder="1" applyAlignment="1">
      <alignment vertical="center"/>
    </xf>
    <xf numFmtId="0" fontId="31" fillId="8" borderId="9" xfId="0" applyFont="1" applyFill="1" applyBorder="1"/>
    <xf numFmtId="0" fontId="31" fillId="8" borderId="38" xfId="0" applyFont="1" applyFill="1" applyBorder="1"/>
    <xf numFmtId="0" fontId="30" fillId="0" borderId="4" xfId="3" applyBorder="1" applyAlignment="1">
      <alignment horizontal="left" vertical="center"/>
    </xf>
    <xf numFmtId="1" fontId="45" fillId="2" borderId="41" xfId="0" applyNumberFormat="1" applyFont="1" applyFill="1" applyBorder="1" applyAlignment="1">
      <alignment horizontal="center" vertical="center" wrapText="1"/>
    </xf>
    <xf numFmtId="1" fontId="45" fillId="2" borderId="27" xfId="0" applyNumberFormat="1" applyFont="1" applyFill="1" applyBorder="1" applyAlignment="1">
      <alignment horizontal="center" vertical="center" wrapText="1"/>
    </xf>
    <xf numFmtId="1" fontId="45" fillId="2" borderId="42" xfId="0" applyNumberFormat="1" applyFont="1" applyFill="1" applyBorder="1" applyAlignment="1">
      <alignment horizontal="center" vertical="center" wrapText="1"/>
    </xf>
    <xf numFmtId="49" fontId="0" fillId="3" borderId="0" xfId="0" applyNumberFormat="1" applyFill="1" applyAlignment="1" applyProtection="1">
      <alignment horizontal="left" vertical="center"/>
      <protection locked="0"/>
    </xf>
    <xf numFmtId="0" fontId="0" fillId="0" borderId="0" xfId="0" applyAlignment="1" applyProtection="1">
      <alignment horizontal="left" vertical="center"/>
      <protection locked="0"/>
    </xf>
    <xf numFmtId="165" fontId="0" fillId="3" borderId="0" xfId="0" applyNumberFormat="1" applyFill="1" applyAlignment="1" applyProtection="1">
      <alignment horizontal="left" vertical="center"/>
      <protection locked="0"/>
    </xf>
    <xf numFmtId="49" fontId="30" fillId="3" borderId="0" xfId="3" applyNumberFormat="1" applyFill="1" applyAlignment="1" applyProtection="1">
      <alignment horizontal="left" vertical="center"/>
      <protection locked="0"/>
    </xf>
    <xf numFmtId="0" fontId="0" fillId="0" borderId="0" xfId="0" applyAlignment="1">
      <alignment horizontal="left" vertical="center"/>
    </xf>
    <xf numFmtId="49" fontId="24" fillId="0" borderId="19" xfId="13" applyNumberFormat="1" applyFont="1" applyBorder="1" applyAlignment="1">
      <alignment horizontal="center" vertical="center"/>
    </xf>
    <xf numFmtId="49" fontId="24" fillId="0" borderId="43" xfId="13" applyNumberFormat="1" applyFont="1" applyBorder="1" applyAlignment="1">
      <alignment horizontal="center" vertical="center"/>
    </xf>
    <xf numFmtId="49" fontId="25" fillId="0" borderId="29" xfId="13" applyNumberFormat="1" applyFont="1" applyBorder="1" applyAlignment="1">
      <alignment horizontal="center" vertical="center"/>
    </xf>
    <xf numFmtId="49" fontId="25" fillId="0" borderId="34" xfId="13" applyNumberFormat="1" applyFont="1" applyBorder="1" applyAlignment="1">
      <alignment horizontal="center" vertical="center"/>
    </xf>
    <xf numFmtId="49" fontId="20" fillId="0" borderId="29" xfId="13" applyNumberFormat="1" applyFont="1" applyBorder="1" applyAlignment="1">
      <alignment horizontal="center" vertical="center"/>
    </xf>
    <xf numFmtId="49" fontId="20" fillId="0" borderId="34" xfId="13" applyNumberFormat="1" applyFont="1" applyBorder="1" applyAlignment="1">
      <alignment horizontal="center" vertical="center"/>
    </xf>
    <xf numFmtId="49" fontId="7" fillId="0" borderId="19" xfId="13" applyNumberFormat="1" applyFont="1" applyBorder="1" applyAlignment="1">
      <alignment horizontal="center" vertical="center"/>
    </xf>
    <xf numFmtId="49" fontId="7" fillId="0" borderId="43" xfId="13" applyNumberFormat="1" applyFont="1" applyBorder="1" applyAlignment="1">
      <alignment horizontal="center" vertical="center"/>
    </xf>
    <xf numFmtId="49" fontId="44" fillId="4" borderId="0" xfId="11" applyNumberFormat="1" applyFont="1" applyFill="1" applyAlignment="1">
      <alignment horizontal="left" vertical="center" wrapText="1"/>
    </xf>
    <xf numFmtId="0" fontId="44" fillId="4" borderId="0" xfId="11" applyFont="1" applyFill="1" applyAlignment="1">
      <alignment horizontal="left" vertical="center" wrapText="1"/>
    </xf>
    <xf numFmtId="0" fontId="27" fillId="4" borderId="1" xfId="11" applyFont="1" applyFill="1" applyBorder="1" applyAlignment="1">
      <alignment horizontal="left" vertical="center"/>
    </xf>
    <xf numFmtId="0" fontId="3" fillId="6" borderId="1" xfId="11" applyFill="1" applyBorder="1" applyAlignment="1">
      <alignment horizontal="left" vertical="center" wrapText="1"/>
    </xf>
    <xf numFmtId="0" fontId="30" fillId="0" borderId="4" xfId="3" applyBorder="1" applyAlignment="1" applyProtection="1">
      <alignment horizontal="left" vertical="center"/>
    </xf>
    <xf numFmtId="0" fontId="46" fillId="0" borderId="4" xfId="3" applyFont="1" applyBorder="1" applyAlignment="1" applyProtection="1">
      <alignment horizontal="left" vertical="center"/>
    </xf>
  </cellXfs>
  <cellStyles count="15">
    <cellStyle name="Comma" xfId="14" builtinId="3"/>
    <cellStyle name="Comma 2" xfId="1" xr:uid="{00000000-0005-0000-0000-000000000000}"/>
    <cellStyle name="Currency 2" xfId="2" xr:uid="{00000000-0005-0000-0000-000001000000}"/>
    <cellStyle name="Hyperlink" xfId="3" builtinId="8"/>
    <cellStyle name="Normal" xfId="0" builtinId="0"/>
    <cellStyle name="Normal 2" xfId="4" xr:uid="{00000000-0005-0000-0000-000004000000}"/>
    <cellStyle name="Normal 2 5" xfId="5" xr:uid="{00000000-0005-0000-0000-000005000000}"/>
    <cellStyle name="Normal 3" xfId="6" xr:uid="{00000000-0005-0000-0000-000006000000}"/>
    <cellStyle name="Normal 3 2" xfId="7" xr:uid="{00000000-0005-0000-0000-000007000000}"/>
    <cellStyle name="Normal 3 3" xfId="8" xr:uid="{00000000-0005-0000-0000-000008000000}"/>
    <cellStyle name="Normal 4" xfId="9" xr:uid="{00000000-0005-0000-0000-000009000000}"/>
    <cellStyle name="Normal 5" xfId="10" xr:uid="{00000000-0005-0000-0000-00000A000000}"/>
    <cellStyle name="Normal 6" xfId="11" xr:uid="{00000000-0005-0000-0000-00000B000000}"/>
    <cellStyle name="Normal_0700" xfId="12" xr:uid="{00000000-0005-0000-0000-00000C000000}"/>
    <cellStyle name="Normal_La-te53" xfId="13" xr:uid="{00000000-0005-0000-0000-00000D000000}"/>
  </cellStyles>
  <dxfs count="1250">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auto="1"/>
        <name val="Cambria"/>
        <scheme val="none"/>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ont>
        <color auto="1"/>
      </font>
      <fill>
        <patternFill>
          <bgColor theme="6" tint="0.39994506668294322"/>
        </patternFill>
      </fill>
    </dxf>
    <dxf>
      <fill>
        <patternFill>
          <bgColor theme="4" tint="0.39994506668294322"/>
        </patternFill>
      </fill>
    </dxf>
    <dxf>
      <fill>
        <patternFill>
          <bgColor theme="4" tint="0.39994506668294322"/>
        </patternFill>
      </fill>
    </dxf>
    <dxf>
      <font>
        <color auto="1"/>
      </font>
      <fill>
        <patternFill>
          <bgColor theme="6" tint="0.39994506668294322"/>
        </patternFill>
      </fill>
    </dxf>
    <dxf>
      <font>
        <color auto="1"/>
      </font>
      <fill>
        <patternFill>
          <bgColor theme="6" tint="0.39994506668294322"/>
        </patternFill>
      </fill>
    </dxf>
    <dxf>
      <fill>
        <patternFill>
          <bgColor theme="4" tint="0.39994506668294322"/>
        </patternFill>
      </fill>
    </dxf>
    <dxf>
      <fill>
        <patternFill>
          <bgColor theme="4" tint="0.39994506668294322"/>
        </patternFill>
      </fill>
    </dxf>
    <dxf>
      <font>
        <color auto="1"/>
      </font>
      <fill>
        <patternFill>
          <bgColor theme="6"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ont>
        <color auto="1"/>
      </font>
      <fill>
        <patternFill>
          <bgColor theme="6" tint="0.39994506668294322"/>
        </patternFill>
      </fill>
    </dxf>
    <dxf>
      <fill>
        <patternFill>
          <bgColor theme="4"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ont>
        <color auto="1"/>
      </font>
      <fill>
        <patternFill>
          <bgColor theme="6" tint="0.39994506668294322"/>
        </patternFill>
      </fill>
    </dxf>
    <dxf>
      <fill>
        <patternFill>
          <bgColor theme="4" tint="0.39994506668294322"/>
        </patternFill>
      </fill>
    </dxf>
    <dxf>
      <fill>
        <patternFill>
          <bgColor theme="4" tint="0.39994506668294322"/>
        </patternFill>
      </fill>
    </dxf>
    <dxf>
      <font>
        <color auto="1"/>
      </font>
      <fill>
        <patternFill>
          <bgColor theme="6"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theme="3" tint="0.39994506668294322"/>
      </font>
    </dxf>
    <dxf>
      <font>
        <color theme="3" tint="0.59996337778862885"/>
      </font>
    </dxf>
    <dxf>
      <font>
        <color theme="3" tint="0.39994506668294322"/>
      </font>
    </dxf>
    <dxf>
      <font>
        <color theme="3" tint="0.59996337778862885"/>
      </font>
    </dxf>
    <dxf>
      <font>
        <color theme="3" tint="0.59996337778862885"/>
      </font>
    </dxf>
    <dxf>
      <font>
        <color theme="3" tint="0.39994506668294322"/>
      </font>
    </dxf>
    <dxf>
      <font>
        <color theme="3" tint="0.59996337778862885"/>
      </font>
    </dxf>
    <dxf>
      <font>
        <color theme="3" tint="0.39994506668294322"/>
      </font>
    </dxf>
    <dxf>
      <font>
        <color theme="3" tint="0.39994506668294322"/>
      </font>
    </dxf>
    <dxf>
      <font>
        <color theme="3" tint="0.59996337778862885"/>
      </font>
    </dxf>
    <dxf>
      <font>
        <color theme="3" tint="0.59996337778862885"/>
      </font>
    </dxf>
    <dxf>
      <font>
        <color theme="3" tint="0.39994506668294322"/>
      </font>
    </dxf>
    <dxf>
      <font>
        <color theme="3" tint="0.39994506668294322"/>
      </font>
    </dxf>
    <dxf>
      <font>
        <color theme="3" tint="0.59996337778862885"/>
      </font>
    </dxf>
    <dxf>
      <font>
        <color theme="3" tint="0.39994506668294322"/>
      </font>
    </dxf>
    <dxf>
      <font>
        <color theme="3" tint="0.59996337778862885"/>
      </font>
    </dxf>
    <dxf>
      <font>
        <color theme="3" tint="0.39994506668294322"/>
      </font>
    </dxf>
    <dxf>
      <font>
        <color theme="3" tint="0.59996337778862885"/>
      </font>
    </dxf>
    <dxf>
      <font>
        <color theme="3" tint="0.39994506668294322"/>
      </font>
    </dxf>
    <dxf>
      <font>
        <color theme="3" tint="0.59996337778862885"/>
      </font>
    </dxf>
    <dxf>
      <font>
        <color theme="3" tint="0.39994506668294322"/>
      </font>
    </dxf>
    <dxf>
      <font>
        <color theme="3" tint="0.59996337778862885"/>
      </font>
    </dxf>
    <dxf>
      <font>
        <color theme="3" tint="0.59996337778862885"/>
      </font>
    </dxf>
    <dxf>
      <font>
        <color theme="3" tint="0.39994506668294322"/>
      </font>
    </dxf>
    <dxf>
      <font>
        <color theme="3" tint="0.39994506668294322"/>
      </font>
    </dxf>
    <dxf>
      <font>
        <color theme="3" tint="0.59996337778862885"/>
      </font>
    </dxf>
    <dxf>
      <font>
        <color theme="3" tint="0.59996337778862885"/>
      </font>
    </dxf>
    <dxf>
      <font>
        <color theme="3" tint="0.39994506668294322"/>
      </font>
    </dxf>
    <dxf>
      <font>
        <color theme="3" tint="0.39994506668294322"/>
      </font>
    </dxf>
    <dxf>
      <font>
        <color theme="3" tint="0.59996337778862885"/>
      </font>
    </dxf>
    <dxf>
      <font>
        <color theme="3" tint="0.59996337778862885"/>
      </font>
    </dxf>
    <dxf>
      <font>
        <color theme="3" tint="0.39994506668294322"/>
      </font>
    </dxf>
    <dxf>
      <font>
        <color theme="3" tint="0.39994506668294322"/>
      </font>
    </dxf>
    <dxf>
      <font>
        <color theme="3" tint="0.59996337778862885"/>
      </font>
    </dxf>
    <dxf>
      <font>
        <color theme="3" tint="0.39994506668294322"/>
      </font>
    </dxf>
    <dxf>
      <font>
        <color theme="3" tint="0.59996337778862885"/>
      </font>
    </dxf>
    <dxf>
      <font>
        <color theme="3" tint="0.59996337778862885"/>
      </font>
    </dxf>
    <dxf>
      <font>
        <color theme="3" tint="0.39994506668294322"/>
      </font>
    </dxf>
    <dxf>
      <font>
        <color theme="3" tint="0.39994506668294322"/>
      </font>
    </dxf>
    <dxf>
      <font>
        <color theme="3" tint="0.59996337778862885"/>
      </font>
    </dxf>
    <dxf>
      <font>
        <color theme="3" tint="0.39994506668294322"/>
      </font>
    </dxf>
    <dxf>
      <font>
        <color theme="3" tint="0.59996337778862885"/>
      </font>
    </dxf>
    <dxf>
      <font>
        <color theme="3" tint="0.39994506668294322"/>
      </font>
    </dxf>
    <dxf>
      <font>
        <color theme="3" tint="0.59996337778862885"/>
      </font>
    </dxf>
    <dxf>
      <font>
        <color theme="3" tint="0.59996337778862885"/>
      </font>
    </dxf>
    <dxf>
      <font>
        <color theme="3" tint="0.39994506668294322"/>
      </font>
    </dxf>
    <dxf>
      <font>
        <color theme="3" tint="0.59996337778862885"/>
      </font>
    </dxf>
    <dxf>
      <font>
        <color theme="3" tint="0.39994506668294322"/>
      </font>
    </dxf>
    <dxf>
      <font>
        <color theme="3" tint="0.39994506668294322"/>
      </font>
    </dxf>
    <dxf>
      <font>
        <color theme="3" tint="0.59996337778862885"/>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b val="0"/>
        <i val="0"/>
        <strike val="0"/>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4" tint="0.39994506668294322"/>
        </patternFill>
      </fill>
    </dxf>
    <dxf>
      <font>
        <color auto="1"/>
      </font>
      <fill>
        <patternFill>
          <bgColor theme="6" tint="0.39994506668294322"/>
        </patternFill>
      </fill>
    </dxf>
    <dxf>
      <font>
        <color auto="1"/>
      </font>
      <fill>
        <patternFill>
          <bgColor theme="6" tint="0.39994506668294322"/>
        </patternFill>
      </fill>
    </dxf>
    <dxf>
      <fill>
        <patternFill>
          <bgColor theme="4"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ill>
        <patternFill>
          <bgColor theme="4" tint="0.39994506668294322"/>
        </patternFill>
      </fill>
    </dxf>
    <dxf>
      <font>
        <color auto="1"/>
      </font>
      <fill>
        <patternFill>
          <bgColor theme="6"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ill>
        <patternFill>
          <bgColor theme="4" tint="0.39994506668294322"/>
        </patternFill>
      </fill>
    </dxf>
    <dxf>
      <font>
        <color auto="1"/>
      </font>
      <fill>
        <patternFill>
          <bgColor theme="6"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ill>
        <patternFill>
          <bgColor theme="4" tint="0.39994506668294322"/>
        </patternFill>
      </fill>
    </dxf>
    <dxf>
      <font>
        <color auto="1"/>
      </font>
      <fill>
        <patternFill>
          <bgColor theme="6" tint="0.39994506668294322"/>
        </patternFill>
      </fill>
    </dxf>
    <dxf>
      <font>
        <color auto="1"/>
      </font>
      <fill>
        <patternFill>
          <bgColor theme="6" tint="0.39994506668294322"/>
        </patternFill>
      </fill>
    </dxf>
    <dxf>
      <fill>
        <patternFill>
          <bgColor theme="4" tint="0.39994506668294322"/>
        </patternFill>
      </fill>
    </dxf>
    <dxf>
      <font>
        <color auto="1"/>
      </font>
      <fill>
        <patternFill>
          <bgColor theme="6" tint="0.39994506668294322"/>
        </patternFill>
      </fill>
    </dxf>
    <dxf>
      <fill>
        <patternFill>
          <bgColor theme="4" tint="0.39994506668294322"/>
        </patternFill>
      </fill>
    </dxf>
    <dxf>
      <fill>
        <patternFill>
          <bgColor theme="4" tint="0.39994506668294322"/>
        </patternFill>
      </fill>
    </dxf>
    <dxf>
      <font>
        <color auto="1"/>
      </font>
      <fill>
        <patternFill>
          <bgColor theme="6" tint="0.39994506668294322"/>
        </patternFill>
      </fill>
    </dxf>
    <dxf>
      <font>
        <color auto="1"/>
      </font>
      <fill>
        <patternFill>
          <bgColor theme="6" tint="0.39994506668294322"/>
        </patternFill>
      </fill>
    </dxf>
    <dxf>
      <fill>
        <patternFill>
          <bgColor theme="4" tint="0.39994506668294322"/>
        </patternFill>
      </fill>
    </dxf>
    <dxf>
      <fill>
        <patternFill>
          <bgColor theme="4" tint="0.39994506668294322"/>
        </patternFill>
      </fill>
    </dxf>
    <dxf>
      <font>
        <color auto="1"/>
      </font>
      <fill>
        <patternFill>
          <bgColor theme="6" tint="0.39994506668294322"/>
        </patternFill>
      </fill>
    </dxf>
    <dxf>
      <font>
        <color theme="3" tint="0.39994506668294322"/>
      </font>
    </dxf>
    <dxf>
      <font>
        <color theme="3" tint="0.59996337778862885"/>
      </font>
    </dxf>
    <dxf>
      <font>
        <color theme="3" tint="0.39994506668294322"/>
      </font>
    </dxf>
    <dxf>
      <font>
        <color theme="3" tint="0.59996337778862885"/>
      </font>
    </dxf>
    <dxf>
      <font>
        <color theme="3" tint="0.59996337778862885"/>
      </font>
    </dxf>
    <dxf>
      <font>
        <color theme="3" tint="0.39994506668294322"/>
      </font>
    </dxf>
    <dxf>
      <font>
        <color theme="3" tint="0.39994506668294322"/>
      </font>
    </dxf>
    <dxf>
      <font>
        <color theme="3" tint="0.59996337778862885"/>
      </font>
    </dxf>
    <dxf>
      <font>
        <color theme="3" tint="0.59996337778862885"/>
      </font>
    </dxf>
    <dxf>
      <font>
        <color theme="3" tint="0.39994506668294322"/>
      </font>
    </dxf>
    <dxf>
      <font>
        <color theme="3" tint="0.59996337778862885"/>
      </font>
    </dxf>
    <dxf>
      <font>
        <color theme="3" tint="0.39994506668294322"/>
      </font>
    </dxf>
    <dxf>
      <font>
        <color theme="3" tint="0.39994506668294322"/>
      </font>
    </dxf>
    <dxf>
      <font>
        <color theme="3" tint="0.59996337778862885"/>
      </font>
    </dxf>
    <dxf>
      <font>
        <color theme="3" tint="0.59996337778862885"/>
      </font>
    </dxf>
    <dxf>
      <font>
        <color theme="3" tint="0.39994506668294322"/>
      </font>
    </dxf>
    <dxf>
      <font>
        <color theme="3" tint="0.59996337778862885"/>
      </font>
    </dxf>
    <dxf>
      <font>
        <color theme="3" tint="0.39994506668294322"/>
      </font>
    </dxf>
    <dxf>
      <font>
        <color theme="3" tint="0.59996337778862885"/>
      </font>
    </dxf>
    <dxf>
      <font>
        <color theme="3" tint="0.39994506668294322"/>
      </font>
    </dxf>
    <dxf>
      <font>
        <color theme="3" tint="0.39994506668294322"/>
      </font>
    </dxf>
    <dxf>
      <font>
        <color theme="3" tint="0.59996337778862885"/>
      </font>
    </dxf>
    <dxf>
      <font>
        <color theme="3" tint="0.59996337778862885"/>
      </font>
    </dxf>
    <dxf>
      <font>
        <color theme="3" tint="0.39994506668294322"/>
      </font>
    </dxf>
    <dxf>
      <font>
        <color theme="3" tint="0.39994506668294322"/>
      </font>
    </dxf>
    <dxf>
      <font>
        <color theme="3" tint="0.59996337778862885"/>
      </font>
    </dxf>
    <dxf>
      <font>
        <color theme="3" tint="0.39994506668294322"/>
      </font>
    </dxf>
    <dxf>
      <font>
        <color theme="3" tint="0.59996337778862885"/>
      </font>
    </dxf>
    <dxf>
      <font>
        <color theme="3" tint="0.39994506668294322"/>
      </font>
    </dxf>
    <dxf>
      <font>
        <color theme="3" tint="0.59996337778862885"/>
      </font>
    </dxf>
    <dxf>
      <font>
        <color theme="3" tint="0.59996337778862885"/>
      </font>
    </dxf>
    <dxf>
      <font>
        <color theme="3" tint="0.39994506668294322"/>
      </font>
    </dxf>
    <dxf>
      <font>
        <color theme="3" tint="0.39994506668294322"/>
      </font>
    </dxf>
    <dxf>
      <font>
        <color theme="3" tint="0.59996337778862885"/>
      </font>
    </dxf>
    <dxf>
      <font>
        <color theme="3" tint="0.59996337778862885"/>
      </font>
    </dxf>
    <dxf>
      <font>
        <color theme="3" tint="0.39994506668294322"/>
      </font>
    </dxf>
    <dxf>
      <font>
        <color theme="3" tint="0.39994506668294322"/>
      </font>
    </dxf>
    <dxf>
      <font>
        <color theme="3" tint="0.59996337778862885"/>
      </font>
    </dxf>
    <dxf>
      <font>
        <color theme="3" tint="0.39994506668294322"/>
      </font>
    </dxf>
    <dxf>
      <font>
        <color theme="3" tint="0.59996337778862885"/>
      </font>
    </dxf>
    <dxf>
      <font>
        <color theme="3" tint="0.59996337778862885"/>
      </font>
    </dxf>
    <dxf>
      <font>
        <color theme="3" tint="0.39994506668294322"/>
      </font>
    </dxf>
    <dxf>
      <font>
        <color theme="3" tint="0.59996337778862885"/>
      </font>
    </dxf>
    <dxf>
      <font>
        <color theme="3" tint="0.39994506668294322"/>
      </font>
    </dxf>
    <dxf>
      <font>
        <color theme="3" tint="0.59996337778862885"/>
      </font>
    </dxf>
    <dxf>
      <font>
        <color theme="3" tint="0.39994506668294322"/>
      </font>
    </dxf>
    <dxf>
      <font>
        <color theme="3" tint="0.59996337778862885"/>
      </font>
    </dxf>
    <dxf>
      <font>
        <color theme="3" tint="0.39994506668294322"/>
      </font>
    </dxf>
    <dxf>
      <font>
        <color theme="3" tint="0.59996337778862885"/>
      </font>
    </dxf>
    <dxf>
      <font>
        <color theme="3" tint="0.39994506668294322"/>
      </font>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126062</xdr:colOff>
      <xdr:row>29</xdr:row>
      <xdr:rowOff>88605</xdr:rowOff>
    </xdr:from>
    <xdr:to>
      <xdr:col>4</xdr:col>
      <xdr:colOff>155059</xdr:colOff>
      <xdr:row>33</xdr:row>
      <xdr:rowOff>31620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3824" y="4563140"/>
          <a:ext cx="759984" cy="735196"/>
        </a:xfrm>
        <a:prstGeom prst="rect">
          <a:avLst/>
        </a:prstGeom>
        <a:scene3d>
          <a:camera prst="orthographicFront"/>
          <a:lightRig rig="threePt" dir="t"/>
        </a:scene3d>
        <a:sp3d contourW="12700">
          <a:contourClr>
            <a:schemeClr val="bg1"/>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126062</xdr:colOff>
      <xdr:row>29</xdr:row>
      <xdr:rowOff>88605</xdr:rowOff>
    </xdr:from>
    <xdr:to>
      <xdr:col>3</xdr:col>
      <xdr:colOff>893247</xdr:colOff>
      <xdr:row>33</xdr:row>
      <xdr:rowOff>31620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9587" y="488655"/>
          <a:ext cx="771947" cy="733591"/>
        </a:xfrm>
        <a:prstGeom prst="rect">
          <a:avLst/>
        </a:prstGeom>
        <a:scene3d>
          <a:camera prst="orthographicFront"/>
          <a:lightRig rig="threePt" dir="t"/>
        </a:scene3d>
        <a:sp3d contourW="12700">
          <a:contourClr>
            <a:schemeClr val="bg1"/>
          </a:contourClr>
        </a:sp3d>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266700</xdr:colOff>
          <xdr:row>1</xdr:row>
          <xdr:rowOff>85725</xdr:rowOff>
        </xdr:from>
        <xdr:to>
          <xdr:col>10</xdr:col>
          <xdr:colOff>238125</xdr:colOff>
          <xdr:row>39</xdr:row>
          <xdr:rowOff>142875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cdavis365-my.sharepoint.com/personal/failee_ucdavis_edu/Documents/Desktop/Forms/CCoA%20Forms/IOC%20Forms%20CCoA%20Completed%20Example.xlsx" TargetMode="External"/><Relationship Id="rId1" Type="http://schemas.openxmlformats.org/officeDocument/2006/relationships/externalLinkPath" Target="https://ucdavis365-my.sharepoint.com/personal/failee_ucdavis_edu/Documents/Desktop/Forms/CCoA%20Forms/IOC%20Forms%20CCoA%20Completed%20Ex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ample Form-1"/>
      <sheetName val="M-OP Journal"/>
      <sheetName val="E-Journal"/>
      <sheetName val="Instructions"/>
      <sheetName val="Account Strings"/>
      <sheetName val="Process Overview"/>
    </sheetNames>
    <sheetDataSet>
      <sheetData sheetId="0"/>
      <sheetData sheetId="1"/>
      <sheetData sheetId="2">
        <row r="2">
          <cell r="I2">
            <v>119510</v>
          </cell>
          <cell r="J2">
            <v>90010</v>
          </cell>
        </row>
        <row r="3">
          <cell r="I3">
            <v>119520</v>
          </cell>
          <cell r="J3">
            <v>90020</v>
          </cell>
        </row>
        <row r="4">
          <cell r="I4">
            <v>119530</v>
          </cell>
          <cell r="J4">
            <v>90030</v>
          </cell>
        </row>
        <row r="5">
          <cell r="I5">
            <v>119540</v>
          </cell>
          <cell r="J5">
            <v>90040</v>
          </cell>
        </row>
        <row r="6">
          <cell r="I6">
            <v>119550</v>
          </cell>
          <cell r="J6">
            <v>90050</v>
          </cell>
        </row>
        <row r="7">
          <cell r="I7">
            <v>119550</v>
          </cell>
          <cell r="J7">
            <v>90050</v>
          </cell>
        </row>
        <row r="8">
          <cell r="I8">
            <v>119560</v>
          </cell>
          <cell r="J8">
            <v>90060</v>
          </cell>
        </row>
        <row r="9">
          <cell r="I9">
            <v>119570</v>
          </cell>
          <cell r="J9">
            <v>90070</v>
          </cell>
        </row>
        <row r="10">
          <cell r="I10">
            <v>119580</v>
          </cell>
          <cell r="J10">
            <v>90080</v>
          </cell>
        </row>
        <row r="11">
          <cell r="I11">
            <v>119590</v>
          </cell>
          <cell r="J11">
            <v>90090</v>
          </cell>
        </row>
        <row r="12">
          <cell r="I12">
            <v>119591</v>
          </cell>
          <cell r="J12">
            <v>90091</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financeandbusiness.ucdavis.edu/forms/afr" TargetMode="External"/><Relationship Id="rId2" Type="http://schemas.openxmlformats.org/officeDocument/2006/relationships/hyperlink" Target="https://financeandbusiness.ucdavis.edu/finance/accounting-financial-reporting/intercampus/acct-strings" TargetMode="External"/><Relationship Id="rId1" Type="http://schemas.openxmlformats.org/officeDocument/2006/relationships/hyperlink" Target="https://financeandbusiness.ucdavis.edu/contact/staff-directory/afr" TargetMode="External"/><Relationship Id="rId5" Type="http://schemas.openxmlformats.org/officeDocument/2006/relationships/printerSettings" Target="../printerSettings/printerSettings3.bin"/><Relationship Id="rId4" Type="http://schemas.openxmlformats.org/officeDocument/2006/relationships/hyperlink" Target="https://servicehub.ucdavis.edu/servicehub?id=ucd_cat_item&amp;sys_id=69aaee7a1bf7291094087bff034bcb48"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JSMITH@UCDAVIS.EDU"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inanceandbusiness.ucdavis.edu/finance/accounting-financial-reporting/intercampus/other" TargetMode="External"/></Relationships>
</file>

<file path=xl/worksheets/_rels/sheet7.xml.rels><?xml version="1.0" encoding="UTF-8" standalone="yes"?>
<Relationships xmlns="http://schemas.openxmlformats.org/package/2006/relationships"><Relationship Id="rId3" Type="http://schemas.openxmlformats.org/officeDocument/2006/relationships/package" Target="../embeddings/Microsoft_Visio_Drawing.vsdx"/><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A1:AN271"/>
  <sheetViews>
    <sheetView showGridLines="0" tabSelected="1" zoomScale="80" zoomScaleNormal="80" workbookViewId="0">
      <pane ySplit="47" topLeftCell="A48" activePane="bottomLeft" state="frozen"/>
      <selection activeCell="D28" sqref="D28"/>
      <selection pane="bottomLeft" activeCell="F36" sqref="F36:J36"/>
    </sheetView>
  </sheetViews>
  <sheetFormatPr defaultColWidth="9.140625" defaultRowHeight="15"/>
  <cols>
    <col min="1" max="1" width="3.42578125" style="13" customWidth="1"/>
    <col min="2" max="2" width="15.7109375" style="13" customWidth="1"/>
    <col min="3" max="3" width="9.42578125" style="13" bestFit="1" customWidth="1"/>
    <col min="4" max="4" width="11" style="13" bestFit="1" customWidth="1"/>
    <col min="5" max="5" width="16" style="13" customWidth="1"/>
    <col min="6" max="6" width="8.7109375" style="13" customWidth="1"/>
    <col min="7" max="7" width="8.7109375" style="15" customWidth="1"/>
    <col min="8" max="8" width="14" style="13" customWidth="1"/>
    <col min="9" max="9" width="11.28515625" style="13" customWidth="1"/>
    <col min="10" max="10" width="11.7109375" style="13" customWidth="1"/>
    <col min="11" max="11" width="10.85546875" style="13" customWidth="1"/>
    <col min="12" max="12" width="15.140625" style="13" customWidth="1"/>
    <col min="13" max="13" width="12.28515625" style="13" customWidth="1"/>
    <col min="14" max="14" width="8.7109375" style="13" customWidth="1"/>
    <col min="15" max="15" width="9.85546875" style="13" customWidth="1"/>
    <col min="16" max="16" width="10.7109375" style="13" customWidth="1"/>
    <col min="17" max="17" width="51.85546875" style="13" customWidth="1"/>
    <col min="18" max="18" width="12.7109375" style="13" customWidth="1"/>
    <col min="19" max="19" width="13.42578125" style="16" customWidth="1"/>
    <col min="20" max="20" width="29.7109375" style="13" customWidth="1"/>
    <col min="21" max="21" width="32.7109375" style="13" customWidth="1"/>
    <col min="22" max="22" width="25.140625" style="13" customWidth="1"/>
    <col min="23" max="23" width="23.7109375" style="13" customWidth="1"/>
    <col min="24" max="24" width="27.7109375" style="13" customWidth="1"/>
    <col min="25" max="25" width="23" style="13" customWidth="1"/>
    <col min="26" max="26" width="24.85546875" style="17" bestFit="1" customWidth="1"/>
    <col min="27" max="27" width="24.85546875" style="13" bestFit="1" customWidth="1"/>
    <col min="28" max="28" width="14.42578125" style="13" customWidth="1"/>
    <col min="29" max="29" width="24.140625" style="17" customWidth="1"/>
    <col min="30" max="30" width="22.85546875" style="13" customWidth="1"/>
    <col min="31" max="31" width="29.85546875" style="13" customWidth="1"/>
    <col min="32" max="32" width="20.140625" style="13" customWidth="1"/>
    <col min="33" max="33" width="28.140625" style="13" customWidth="1"/>
    <col min="34" max="34" width="26.5703125" style="13" customWidth="1"/>
    <col min="35" max="35" width="33.140625" style="13" customWidth="1"/>
    <col min="36" max="36" width="25.85546875" style="13" bestFit="1" customWidth="1"/>
    <col min="37" max="37" width="25.42578125" style="13" customWidth="1"/>
    <col min="38" max="38" width="26.5703125" style="13" bestFit="1" customWidth="1"/>
    <col min="39" max="39" width="24.85546875" style="13" bestFit="1" customWidth="1"/>
    <col min="40" max="40" width="17" style="171" customWidth="1"/>
    <col min="41" max="16384" width="9.140625" style="13"/>
  </cols>
  <sheetData>
    <row r="1" spans="4:40" ht="17.25" hidden="1">
      <c r="D1" s="13" t="s">
        <v>15</v>
      </c>
      <c r="E1" s="13">
        <v>102110</v>
      </c>
      <c r="F1" s="14"/>
      <c r="I1" s="188">
        <v>45097</v>
      </c>
      <c r="M1" s="19" t="s">
        <v>1</v>
      </c>
      <c r="N1" s="13" t="str">
        <f ca="1">IF(AND(TodaysDate&lt;=I2,TodaysDate&gt;I1),"2024", "Outdated Form")</f>
        <v>2024</v>
      </c>
      <c r="S1" s="68" t="s">
        <v>135</v>
      </c>
      <c r="T1" s="69"/>
      <c r="U1" s="68" t="s">
        <v>134</v>
      </c>
      <c r="W1" s="168" t="s">
        <v>382</v>
      </c>
    </row>
    <row r="2" spans="4:40" hidden="1">
      <c r="H2" s="14"/>
      <c r="I2" s="188">
        <v>45463</v>
      </c>
      <c r="J2" s="55"/>
      <c r="K2" s="14"/>
      <c r="M2" s="19"/>
      <c r="P2" s="19" t="s">
        <v>51</v>
      </c>
      <c r="Q2" s="13" t="s">
        <v>50</v>
      </c>
      <c r="S2" s="55" t="s">
        <v>25</v>
      </c>
      <c r="T2" s="14">
        <v>10</v>
      </c>
      <c r="AD2" s="13" t="s">
        <v>16</v>
      </c>
      <c r="AE2" s="286" t="s">
        <v>35</v>
      </c>
      <c r="AF2" s="286" t="s">
        <v>217</v>
      </c>
      <c r="AG2" s="286" t="s">
        <v>218</v>
      </c>
      <c r="AH2" s="286" t="s">
        <v>219</v>
      </c>
      <c r="AI2" s="286" t="s">
        <v>220</v>
      </c>
      <c r="AJ2" s="13" t="s">
        <v>209</v>
      </c>
      <c r="AK2" s="13" t="s">
        <v>210</v>
      </c>
      <c r="AL2" s="14" t="s">
        <v>96</v>
      </c>
      <c r="AM2" s="14" t="s">
        <v>96</v>
      </c>
      <c r="AN2" s="14" t="s">
        <v>96</v>
      </c>
    </row>
    <row r="3" spans="4:40" hidden="1">
      <c r="D3" s="13" t="s">
        <v>10</v>
      </c>
      <c r="E3" s="13">
        <v>102110</v>
      </c>
      <c r="F3" s="14"/>
      <c r="H3" s="14"/>
      <c r="I3" s="18"/>
      <c r="J3" s="55"/>
      <c r="K3" s="14"/>
      <c r="M3" s="19"/>
      <c r="P3" s="19" t="s">
        <v>53</v>
      </c>
      <c r="Q3" s="13" t="s">
        <v>52</v>
      </c>
      <c r="S3" s="55" t="s">
        <v>19</v>
      </c>
      <c r="T3" s="14" t="s">
        <v>27</v>
      </c>
      <c r="U3" s="13" t="s">
        <v>10</v>
      </c>
      <c r="V3" s="55" t="s">
        <v>10</v>
      </c>
      <c r="W3" s="169">
        <v>3110</v>
      </c>
      <c r="X3" s="13" t="s">
        <v>391</v>
      </c>
      <c r="AD3" s="13" t="s">
        <v>11</v>
      </c>
      <c r="AE3" s="286" t="s">
        <v>459</v>
      </c>
      <c r="AF3" s="286" t="s">
        <v>230</v>
      </c>
      <c r="AG3" s="286" t="s">
        <v>217</v>
      </c>
      <c r="AH3" s="286" t="s">
        <v>221</v>
      </c>
      <c r="AI3" s="286" t="s">
        <v>222</v>
      </c>
      <c r="AJ3" s="289" t="s">
        <v>234</v>
      </c>
      <c r="AK3" s="14" t="s">
        <v>223</v>
      </c>
      <c r="AL3" s="289" t="s">
        <v>224</v>
      </c>
      <c r="AM3" s="14" t="s">
        <v>247</v>
      </c>
      <c r="AN3" s="14" t="s">
        <v>96</v>
      </c>
    </row>
    <row r="4" spans="4:40" hidden="1">
      <c r="D4" s="13" t="s">
        <v>16</v>
      </c>
      <c r="E4" s="13">
        <v>102010</v>
      </c>
      <c r="F4" s="14"/>
      <c r="H4" s="14"/>
      <c r="I4" s="18"/>
      <c r="J4" s="55"/>
      <c r="K4" s="14"/>
      <c r="M4" s="19"/>
      <c r="P4" s="19" t="s">
        <v>49</v>
      </c>
      <c r="Q4" s="13">
        <v>2400</v>
      </c>
      <c r="S4" s="55" t="s">
        <v>6</v>
      </c>
      <c r="T4" s="14" t="s">
        <v>31</v>
      </c>
      <c r="U4" s="13" t="s">
        <v>16</v>
      </c>
      <c r="V4" s="55" t="s">
        <v>125</v>
      </c>
      <c r="W4" s="169">
        <v>3111</v>
      </c>
      <c r="X4" s="13" t="s">
        <v>392</v>
      </c>
      <c r="AD4" s="13" t="s">
        <v>9</v>
      </c>
      <c r="AE4" s="286" t="s">
        <v>460</v>
      </c>
      <c r="AF4" s="286" t="s">
        <v>225</v>
      </c>
      <c r="AG4" s="187" t="s">
        <v>268</v>
      </c>
      <c r="AH4" s="286" t="s">
        <v>218</v>
      </c>
      <c r="AI4" s="13" t="s">
        <v>182</v>
      </c>
      <c r="AJ4" s="286" t="s">
        <v>226</v>
      </c>
      <c r="AK4" s="286" t="s">
        <v>227</v>
      </c>
      <c r="AL4" s="13" t="s">
        <v>212</v>
      </c>
      <c r="AM4" s="14" t="s">
        <v>96</v>
      </c>
      <c r="AN4" s="14" t="s">
        <v>96</v>
      </c>
    </row>
    <row r="5" spans="4:40" hidden="1">
      <c r="D5" s="13" t="s">
        <v>11</v>
      </c>
      <c r="E5" s="13">
        <v>102020</v>
      </c>
      <c r="F5" s="14"/>
      <c r="H5" s="14"/>
      <c r="I5" s="18"/>
      <c r="J5" s="55"/>
      <c r="K5" s="14"/>
      <c r="M5" s="19"/>
      <c r="P5" s="19" t="s">
        <v>95</v>
      </c>
      <c r="Q5" s="13" t="s">
        <v>94</v>
      </c>
      <c r="S5" s="55" t="s">
        <v>23</v>
      </c>
      <c r="T5" s="14" t="s">
        <v>33</v>
      </c>
      <c r="U5" s="13" t="s">
        <v>17</v>
      </c>
      <c r="V5" s="55" t="s">
        <v>132</v>
      </c>
      <c r="W5" s="169">
        <v>3116</v>
      </c>
      <c r="X5" s="13" t="s">
        <v>393</v>
      </c>
      <c r="AD5" s="13" t="s">
        <v>8</v>
      </c>
      <c r="AE5" s="286" t="s">
        <v>461</v>
      </c>
      <c r="AF5" s="286" t="s">
        <v>363</v>
      </c>
      <c r="AG5" s="286" t="s">
        <v>327</v>
      </c>
      <c r="AH5" s="286" t="s">
        <v>213</v>
      </c>
      <c r="AI5" s="286" t="s">
        <v>364</v>
      </c>
      <c r="AJ5" s="289" t="s">
        <v>454</v>
      </c>
      <c r="AK5" s="289" t="s">
        <v>366</v>
      </c>
      <c r="AL5" s="289" t="s">
        <v>367</v>
      </c>
      <c r="AM5" s="14" t="s">
        <v>368</v>
      </c>
      <c r="AN5" s="172" t="s">
        <v>369</v>
      </c>
    </row>
    <row r="6" spans="4:40" hidden="1">
      <c r="D6" s="13" t="s">
        <v>9</v>
      </c>
      <c r="E6" s="13">
        <v>102040</v>
      </c>
      <c r="F6" s="14"/>
      <c r="H6" s="14"/>
      <c r="I6" s="18"/>
      <c r="J6" s="55"/>
      <c r="K6" s="14"/>
      <c r="M6" s="19" t="s">
        <v>82</v>
      </c>
      <c r="N6" s="18">
        <f ca="1">TODAY()</f>
        <v>45355</v>
      </c>
      <c r="P6" s="19" t="s">
        <v>57</v>
      </c>
      <c r="Q6" s="13" t="s">
        <v>56</v>
      </c>
      <c r="S6" s="55" t="s">
        <v>22</v>
      </c>
      <c r="T6" s="14" t="s">
        <v>32</v>
      </c>
      <c r="U6" s="13" t="s">
        <v>9</v>
      </c>
      <c r="V6" s="55" t="s">
        <v>127</v>
      </c>
      <c r="W6" s="169">
        <v>3120</v>
      </c>
      <c r="X6" s="13" t="s">
        <v>394</v>
      </c>
      <c r="AD6" s="13" t="s">
        <v>12</v>
      </c>
      <c r="AE6" s="286" t="s">
        <v>462</v>
      </c>
      <c r="AF6" s="286" t="s">
        <v>325</v>
      </c>
      <c r="AG6" s="286" t="s">
        <v>327</v>
      </c>
      <c r="AH6" s="286" t="s">
        <v>326</v>
      </c>
      <c r="AI6" s="286" t="s">
        <v>225</v>
      </c>
      <c r="AJ6" s="286" t="s">
        <v>328</v>
      </c>
      <c r="AK6" s="187" t="s">
        <v>366</v>
      </c>
      <c r="AL6" s="253" t="s">
        <v>448</v>
      </c>
      <c r="AM6" s="187" t="s">
        <v>455</v>
      </c>
      <c r="AN6" s="14" t="s">
        <v>213</v>
      </c>
    </row>
    <row r="7" spans="4:40" hidden="1">
      <c r="D7" s="13" t="s">
        <v>8</v>
      </c>
      <c r="E7" s="13">
        <v>102050</v>
      </c>
      <c r="F7" s="14"/>
      <c r="H7" s="14"/>
      <c r="I7" s="18"/>
      <c r="J7" s="55"/>
      <c r="K7" s="14"/>
      <c r="P7" s="19" t="s">
        <v>59</v>
      </c>
      <c r="Q7" s="13" t="s">
        <v>58</v>
      </c>
      <c r="S7" s="55" t="s">
        <v>2</v>
      </c>
      <c r="T7" s="14" t="s">
        <v>3</v>
      </c>
      <c r="U7" s="13" t="s">
        <v>18</v>
      </c>
      <c r="V7" s="55" t="s">
        <v>133</v>
      </c>
      <c r="W7" s="169">
        <v>3121</v>
      </c>
      <c r="X7" s="13" t="s">
        <v>395</v>
      </c>
      <c r="AD7" s="13" t="s">
        <v>13</v>
      </c>
      <c r="AE7" s="286" t="s">
        <v>463</v>
      </c>
      <c r="AF7" s="286" t="s">
        <v>218</v>
      </c>
      <c r="AG7" s="286" t="s">
        <v>228</v>
      </c>
      <c r="AH7" s="286" t="s">
        <v>232</v>
      </c>
      <c r="AI7" s="13" t="s">
        <v>220</v>
      </c>
      <c r="AJ7" s="13" t="s">
        <v>214</v>
      </c>
      <c r="AK7" s="13" t="s">
        <v>248</v>
      </c>
      <c r="AL7" s="14" t="s">
        <v>96</v>
      </c>
      <c r="AM7" s="14" t="s">
        <v>96</v>
      </c>
      <c r="AN7" s="14" t="s">
        <v>96</v>
      </c>
    </row>
    <row r="8" spans="4:40" hidden="1">
      <c r="D8" s="13" t="s">
        <v>12</v>
      </c>
      <c r="E8" s="13">
        <v>102060</v>
      </c>
      <c r="F8" s="14"/>
      <c r="H8" s="14"/>
      <c r="I8" s="18"/>
      <c r="J8" s="55"/>
      <c r="K8" s="14"/>
      <c r="P8" s="19" t="s">
        <v>69</v>
      </c>
      <c r="Q8" s="13" t="s">
        <v>68</v>
      </c>
      <c r="S8" s="55" t="s">
        <v>5</v>
      </c>
      <c r="T8" s="14">
        <v>12</v>
      </c>
      <c r="U8" s="13" t="s">
        <v>8</v>
      </c>
      <c r="V8" s="55" t="s">
        <v>128</v>
      </c>
      <c r="W8" s="169">
        <v>3210</v>
      </c>
      <c r="X8" s="13" t="s">
        <v>396</v>
      </c>
      <c r="AD8" s="13" t="s">
        <v>14</v>
      </c>
      <c r="AE8" s="286" t="s">
        <v>464</v>
      </c>
      <c r="AF8" s="286" t="s">
        <v>225</v>
      </c>
      <c r="AG8" s="286" t="s">
        <v>218</v>
      </c>
      <c r="AH8" s="286" t="s">
        <v>229</v>
      </c>
      <c r="AI8" s="286" t="s">
        <v>227</v>
      </c>
      <c r="AJ8" s="13" t="s">
        <v>373</v>
      </c>
      <c r="AK8" s="14" t="s">
        <v>374</v>
      </c>
      <c r="AL8" s="14" t="s">
        <v>375</v>
      </c>
      <c r="AM8" s="14" t="s">
        <v>272</v>
      </c>
      <c r="AN8" s="14" t="s">
        <v>96</v>
      </c>
    </row>
    <row r="9" spans="4:40" hidden="1">
      <c r="D9" s="13" t="s">
        <v>13</v>
      </c>
      <c r="E9" s="13">
        <v>102070</v>
      </c>
      <c r="F9" s="14"/>
      <c r="H9" s="14"/>
      <c r="I9" s="18"/>
      <c r="J9" s="55"/>
      <c r="K9" s="14"/>
      <c r="P9" s="13" t="s">
        <v>178</v>
      </c>
      <c r="Q9" s="13" t="s">
        <v>177</v>
      </c>
      <c r="S9" s="55" t="s">
        <v>24</v>
      </c>
      <c r="T9" s="14" t="s">
        <v>34</v>
      </c>
      <c r="U9" s="13" t="s">
        <v>14</v>
      </c>
      <c r="V9" s="55" t="s">
        <v>131</v>
      </c>
      <c r="W9" s="169">
        <v>3299</v>
      </c>
      <c r="X9" s="13" t="s">
        <v>397</v>
      </c>
      <c r="AD9" s="13" t="s">
        <v>17</v>
      </c>
      <c r="AE9" s="286" t="s">
        <v>465</v>
      </c>
      <c r="AF9" s="286" t="s">
        <v>249</v>
      </c>
      <c r="AG9" s="187" t="s">
        <v>218</v>
      </c>
      <c r="AH9" s="13" t="s">
        <v>226</v>
      </c>
      <c r="AI9" s="286" t="s">
        <v>241</v>
      </c>
      <c r="AJ9" s="13" t="s">
        <v>215</v>
      </c>
      <c r="AK9" s="13" t="s">
        <v>212</v>
      </c>
      <c r="AL9" s="13" t="s">
        <v>211</v>
      </c>
      <c r="AM9" s="14" t="s">
        <v>96</v>
      </c>
      <c r="AN9" s="14" t="s">
        <v>96</v>
      </c>
    </row>
    <row r="10" spans="4:40" hidden="1">
      <c r="D10" s="13" t="s">
        <v>14</v>
      </c>
      <c r="E10" s="13">
        <v>102080</v>
      </c>
      <c r="F10" s="14"/>
      <c r="H10" s="14"/>
      <c r="I10" s="18"/>
      <c r="J10" s="55"/>
      <c r="K10" s="14"/>
      <c r="P10" s="19" t="s">
        <v>71</v>
      </c>
      <c r="Q10" s="13" t="s">
        <v>70</v>
      </c>
      <c r="S10" s="55" t="s">
        <v>26</v>
      </c>
      <c r="T10" s="14">
        <v>11</v>
      </c>
      <c r="U10" s="13" t="s">
        <v>13</v>
      </c>
      <c r="V10" s="55" t="s">
        <v>130</v>
      </c>
      <c r="W10" s="13">
        <v>3310</v>
      </c>
      <c r="X10" s="13" t="s">
        <v>398</v>
      </c>
      <c r="AD10" s="13" t="s">
        <v>18</v>
      </c>
      <c r="AE10" s="286" t="s">
        <v>466</v>
      </c>
      <c r="AF10" s="286" t="s">
        <v>344</v>
      </c>
      <c r="AG10" s="286" t="s">
        <v>218</v>
      </c>
      <c r="AH10" s="286" t="s">
        <v>345</v>
      </c>
      <c r="AI10" s="286" t="s">
        <v>225</v>
      </c>
      <c r="AJ10" s="286" t="s">
        <v>224</v>
      </c>
      <c r="AK10" s="187" t="s">
        <v>366</v>
      </c>
      <c r="AL10" s="13" t="s">
        <v>456</v>
      </c>
      <c r="AM10" s="14" t="s">
        <v>348</v>
      </c>
      <c r="AN10" s="14" t="s">
        <v>96</v>
      </c>
    </row>
    <row r="11" spans="4:40" hidden="1">
      <c r="D11" s="13" t="s">
        <v>17</v>
      </c>
      <c r="E11" s="13">
        <v>102090</v>
      </c>
      <c r="F11" s="14"/>
      <c r="H11" s="14"/>
      <c r="I11" s="18"/>
      <c r="J11" s="55"/>
      <c r="K11" s="14"/>
      <c r="P11" s="19" t="s">
        <v>90</v>
      </c>
      <c r="Q11" s="13" t="s">
        <v>91</v>
      </c>
      <c r="S11" s="55" t="s">
        <v>21</v>
      </c>
      <c r="T11" s="14" t="s">
        <v>30</v>
      </c>
      <c r="U11" s="13" t="s">
        <v>12</v>
      </c>
      <c r="V11" s="55" t="s">
        <v>129</v>
      </c>
      <c r="W11" s="13">
        <v>3410</v>
      </c>
      <c r="X11" s="13" t="s">
        <v>399</v>
      </c>
      <c r="AD11" s="13" t="s">
        <v>10</v>
      </c>
      <c r="AE11" s="286" t="s">
        <v>267</v>
      </c>
      <c r="AF11" s="286" t="s">
        <v>325</v>
      </c>
      <c r="AG11" s="286" t="s">
        <v>327</v>
      </c>
      <c r="AH11" s="286" t="s">
        <v>326</v>
      </c>
      <c r="AI11" s="286" t="s">
        <v>225</v>
      </c>
      <c r="AJ11" s="286" t="s">
        <v>328</v>
      </c>
      <c r="AK11" s="187" t="s">
        <v>436</v>
      </c>
      <c r="AL11" s="187" t="s">
        <v>457</v>
      </c>
      <c r="AM11" s="253" t="s">
        <v>458</v>
      </c>
      <c r="AN11" s="14" t="s">
        <v>96</v>
      </c>
    </row>
    <row r="12" spans="4:40" hidden="1">
      <c r="D12" s="13" t="s">
        <v>18</v>
      </c>
      <c r="E12" s="13">
        <v>102100</v>
      </c>
      <c r="F12" s="14"/>
      <c r="H12" s="14"/>
      <c r="I12" s="18"/>
      <c r="J12" s="55"/>
      <c r="K12" s="14"/>
      <c r="P12" s="19" t="s">
        <v>92</v>
      </c>
      <c r="Q12" s="13" t="s">
        <v>93</v>
      </c>
      <c r="S12" s="55" t="s">
        <v>4</v>
      </c>
      <c r="T12" s="14" t="s">
        <v>29</v>
      </c>
      <c r="U12" s="13" t="s">
        <v>11</v>
      </c>
      <c r="V12" s="55" t="s">
        <v>126</v>
      </c>
      <c r="W12" s="13">
        <v>3710</v>
      </c>
      <c r="X12" s="13" t="s">
        <v>400</v>
      </c>
      <c r="AD12" s="13" t="s">
        <v>401</v>
      </c>
      <c r="AE12" s="286" t="s">
        <v>433</v>
      </c>
      <c r="AF12" s="286" t="s">
        <v>344</v>
      </c>
      <c r="AG12" s="286" t="s">
        <v>327</v>
      </c>
      <c r="AH12" s="286" t="s">
        <v>434</v>
      </c>
      <c r="AI12" s="286" t="s">
        <v>225</v>
      </c>
      <c r="AJ12" s="286" t="s">
        <v>435</v>
      </c>
      <c r="AK12" s="289" t="s">
        <v>436</v>
      </c>
      <c r="AL12" s="289" t="s">
        <v>367</v>
      </c>
      <c r="AM12" s="289" t="s">
        <v>437</v>
      </c>
      <c r="AN12" s="288" t="s">
        <v>453</v>
      </c>
    </row>
    <row r="13" spans="4:40" hidden="1">
      <c r="D13" s="13" t="s">
        <v>401</v>
      </c>
      <c r="E13" s="13">
        <v>102120</v>
      </c>
      <c r="H13" s="14"/>
      <c r="I13" s="18"/>
      <c r="J13" s="55"/>
      <c r="K13" s="14"/>
      <c r="P13" s="19" t="s">
        <v>88</v>
      </c>
      <c r="Q13" s="13" t="s">
        <v>89</v>
      </c>
      <c r="S13" s="55" t="s">
        <v>20</v>
      </c>
      <c r="T13" s="14" t="s">
        <v>28</v>
      </c>
      <c r="U13" s="13" t="s">
        <v>401</v>
      </c>
      <c r="V13" s="55" t="s">
        <v>402</v>
      </c>
    </row>
    <row r="14" spans="4:40" hidden="1">
      <c r="P14" s="19" t="s">
        <v>61</v>
      </c>
      <c r="Q14" s="13" t="s">
        <v>60</v>
      </c>
    </row>
    <row r="15" spans="4:40" hidden="1">
      <c r="E15" s="15"/>
      <c r="I15" s="18"/>
      <c r="P15" s="19" t="s">
        <v>269</v>
      </c>
      <c r="Q15" s="13" t="s">
        <v>244</v>
      </c>
    </row>
    <row r="16" spans="4:40" hidden="1">
      <c r="E16" s="15"/>
      <c r="I16" s="18"/>
      <c r="P16" s="19" t="s">
        <v>73</v>
      </c>
      <c r="Q16" s="13" t="s">
        <v>72</v>
      </c>
    </row>
    <row r="17" spans="3:21" hidden="1">
      <c r="P17" s="19" t="s">
        <v>55</v>
      </c>
      <c r="Q17" s="13" t="s">
        <v>54</v>
      </c>
    </row>
    <row r="18" spans="3:21" hidden="1">
      <c r="P18" s="19" t="s">
        <v>63</v>
      </c>
      <c r="Q18" s="13" t="s">
        <v>62</v>
      </c>
    </row>
    <row r="19" spans="3:21" hidden="1">
      <c r="P19" s="19" t="s">
        <v>67</v>
      </c>
      <c r="Q19" s="13" t="s">
        <v>66</v>
      </c>
    </row>
    <row r="20" spans="3:21" hidden="1">
      <c r="P20" s="19" t="s">
        <v>202</v>
      </c>
      <c r="Q20" s="13" t="s">
        <v>201</v>
      </c>
    </row>
    <row r="21" spans="3:21" hidden="1">
      <c r="P21" s="19" t="s">
        <v>65</v>
      </c>
      <c r="Q21" s="13" t="s">
        <v>64</v>
      </c>
    </row>
    <row r="22" spans="3:21" hidden="1">
      <c r="P22" s="19" t="s">
        <v>238</v>
      </c>
      <c r="Q22" s="13" t="s">
        <v>237</v>
      </c>
    </row>
    <row r="23" spans="3:21" hidden="1">
      <c r="E23" s="15"/>
      <c r="P23" s="19" t="s">
        <v>236</v>
      </c>
      <c r="Q23" s="13" t="s">
        <v>235</v>
      </c>
    </row>
    <row r="24" spans="3:21" hidden="1">
      <c r="E24" s="15"/>
      <c r="P24" s="19" t="s">
        <v>75</v>
      </c>
      <c r="Q24" s="13" t="s">
        <v>74</v>
      </c>
    </row>
    <row r="25" spans="3:21" hidden="1">
      <c r="E25" s="15"/>
      <c r="P25" s="19" t="s">
        <v>79</v>
      </c>
      <c r="Q25" s="13" t="s">
        <v>78</v>
      </c>
    </row>
    <row r="26" spans="3:21" hidden="1">
      <c r="P26" s="19" t="s">
        <v>77</v>
      </c>
      <c r="Q26" s="13" t="s">
        <v>76</v>
      </c>
    </row>
    <row r="27" spans="3:21" hidden="1"/>
    <row r="28" spans="3:21" ht="15.75" thickBot="1">
      <c r="C28" s="207" t="s">
        <v>199</v>
      </c>
      <c r="P28" s="19"/>
    </row>
    <row r="29" spans="3:21">
      <c r="Q29" s="265" t="s">
        <v>281</v>
      </c>
      <c r="R29" s="266"/>
      <c r="S29" s="20"/>
      <c r="T29" s="189"/>
      <c r="U29" s="16"/>
    </row>
    <row r="30" spans="3:21">
      <c r="G30" s="13"/>
      <c r="Q30" s="256" t="s">
        <v>422</v>
      </c>
      <c r="R30" s="55"/>
      <c r="S30" s="13"/>
      <c r="T30" s="21"/>
      <c r="U30" s="16"/>
    </row>
    <row r="31" spans="3:21" ht="15.75">
      <c r="G31" s="195" t="s">
        <v>101</v>
      </c>
      <c r="H31" s="62"/>
      <c r="I31" s="62"/>
      <c r="J31" s="62"/>
      <c r="K31" s="62"/>
      <c r="Q31" s="22" t="s">
        <v>334</v>
      </c>
      <c r="S31" s="13"/>
      <c r="T31" s="21"/>
      <c r="U31" s="16"/>
    </row>
    <row r="32" spans="3:21" ht="15.75">
      <c r="G32" s="195" t="s">
        <v>359</v>
      </c>
      <c r="H32" s="55"/>
      <c r="I32" s="55"/>
      <c r="J32" s="55"/>
      <c r="K32" s="55"/>
      <c r="Q32" s="22" t="s">
        <v>403</v>
      </c>
      <c r="R32" s="16"/>
      <c r="S32" s="13"/>
      <c r="T32" s="21"/>
    </row>
    <row r="33" spans="1:38" ht="16.5" thickBot="1">
      <c r="G33" s="196" t="s">
        <v>103</v>
      </c>
      <c r="H33" s="55"/>
      <c r="I33" s="55"/>
      <c r="J33" s="55"/>
      <c r="K33" s="55"/>
      <c r="Q33" s="198" t="s">
        <v>284</v>
      </c>
      <c r="R33" s="65"/>
      <c r="S33" s="66"/>
      <c r="T33" s="132"/>
    </row>
    <row r="34" spans="1:38">
      <c r="F34" s="55"/>
      <c r="G34" s="13" t="s">
        <v>499</v>
      </c>
      <c r="Q34" s="283"/>
      <c r="R34" s="16"/>
      <c r="S34" s="13"/>
    </row>
    <row r="35" spans="1:38" ht="15.75" thickBot="1">
      <c r="Q35" s="264"/>
      <c r="S35" s="13"/>
      <c r="X35" s="13" t="s">
        <v>200</v>
      </c>
    </row>
    <row r="36" spans="1:38">
      <c r="E36" s="56" t="s">
        <v>80</v>
      </c>
      <c r="F36" s="300"/>
      <c r="G36" s="301"/>
      <c r="H36" s="301"/>
      <c r="I36" s="301"/>
      <c r="J36" s="301"/>
      <c r="L36" s="199"/>
      <c r="Q36" s="191" t="s">
        <v>250</v>
      </c>
      <c r="R36" s="20"/>
      <c r="S36" s="189"/>
      <c r="U36" s="16"/>
      <c r="W36" s="16"/>
    </row>
    <row r="37" spans="1:38">
      <c r="E37" s="56" t="s">
        <v>179</v>
      </c>
      <c r="F37" s="300"/>
      <c r="G37" s="300"/>
      <c r="H37" s="300"/>
      <c r="I37" s="300"/>
      <c r="J37" s="300"/>
      <c r="Q37" s="22" t="s">
        <v>251</v>
      </c>
      <c r="S37" s="21"/>
      <c r="T37" s="15"/>
      <c r="U37" s="55"/>
      <c r="W37" s="16"/>
    </row>
    <row r="38" spans="1:38">
      <c r="E38" s="56" t="s">
        <v>81</v>
      </c>
      <c r="F38" s="300"/>
      <c r="G38" s="301"/>
      <c r="H38" s="301"/>
      <c r="I38" s="301"/>
      <c r="J38" s="301"/>
      <c r="Q38" s="22" t="s">
        <v>279</v>
      </c>
      <c r="S38" s="21"/>
    </row>
    <row r="39" spans="1:38" ht="15.75" thickBot="1">
      <c r="E39" s="56" t="s">
        <v>85</v>
      </c>
      <c r="F39" s="302"/>
      <c r="G39" s="301"/>
      <c r="H39" s="301"/>
      <c r="I39" s="301"/>
      <c r="J39" s="301"/>
      <c r="Q39" s="225" t="s">
        <v>333</v>
      </c>
      <c r="R39" s="65"/>
      <c r="S39" s="132"/>
      <c r="T39" s="15"/>
      <c r="W39" s="16"/>
    </row>
    <row r="40" spans="1:38" ht="15.75" thickBot="1">
      <c r="E40" s="56" t="s">
        <v>100</v>
      </c>
      <c r="F40" s="303"/>
      <c r="G40" s="301"/>
      <c r="H40" s="301"/>
      <c r="I40" s="301"/>
      <c r="J40" s="301"/>
      <c r="Q40" s="190"/>
      <c r="S40" s="13"/>
      <c r="T40" s="15"/>
      <c r="W40" s="16"/>
      <c r="AC40" s="272" t="s">
        <v>271</v>
      </c>
      <c r="AD40" s="273"/>
    </row>
    <row r="41" spans="1:38" ht="15.75" thickBot="1">
      <c r="E41" s="56" t="s">
        <v>87</v>
      </c>
      <c r="F41" s="300"/>
      <c r="G41" s="301"/>
      <c r="H41" s="301"/>
      <c r="I41" s="301"/>
      <c r="J41" s="301"/>
      <c r="Q41" s="191" t="s">
        <v>280</v>
      </c>
      <c r="R41" s="20"/>
      <c r="S41" s="189"/>
      <c r="T41" s="15"/>
      <c r="W41" s="16"/>
      <c r="AC41" s="274" t="s">
        <v>441</v>
      </c>
      <c r="AD41" s="275"/>
    </row>
    <row r="42" spans="1:38" ht="15.75" thickBot="1">
      <c r="E42" s="19"/>
      <c r="F42" s="197"/>
      <c r="G42" s="13"/>
      <c r="N42" s="197"/>
      <c r="Q42" s="192" t="s">
        <v>252</v>
      </c>
      <c r="R42" s="66"/>
      <c r="S42" s="132"/>
      <c r="T42" s="15"/>
      <c r="W42" s="16"/>
      <c r="AC42" s="276" t="s">
        <v>442</v>
      </c>
      <c r="AD42" s="277"/>
      <c r="AG42" s="193" t="s">
        <v>255</v>
      </c>
      <c r="AH42" s="189"/>
    </row>
    <row r="43" spans="1:38" ht="15.75" thickBot="1">
      <c r="P43" s="55" t="str">
        <f>IF(ISERROR(VLOOKUP(F41,$P$1:$Q$25,2,FALSE)),"",(VLOOKUP(F41,$P$1:$Q$25,2,FALSE)))</f>
        <v/>
      </c>
      <c r="Q43" s="199"/>
      <c r="S43" s="13"/>
      <c r="T43" s="15"/>
      <c r="AF43" s="55"/>
      <c r="AG43" s="131" t="s">
        <v>253</v>
      </c>
      <c r="AH43" s="21"/>
    </row>
    <row r="44" spans="1:38" ht="15.75" thickBot="1">
      <c r="E44" s="19" t="s">
        <v>86</v>
      </c>
      <c r="F44" s="304" t="str">
        <f ca="1">IF(DAY(TodaysDate)&lt;=20,TEXT(TodaysDate,"mmmm"),TEXT(EOMONTH(TodaysDate,1),"mmmm"))</f>
        <v>March</v>
      </c>
      <c r="G44" s="304"/>
      <c r="H44" s="13" t="str">
        <f ca="1">VLOOKUP($F$44,FiscalMonth_Lst,2)</f>
        <v>09</v>
      </c>
      <c r="Y44" s="271" t="s">
        <v>439</v>
      </c>
      <c r="Z44" s="269"/>
      <c r="AA44" s="189"/>
      <c r="AC44" s="191" t="s">
        <v>444</v>
      </c>
      <c r="AD44" s="189"/>
      <c r="AG44" s="131" t="s">
        <v>256</v>
      </c>
      <c r="AH44" s="21"/>
    </row>
    <row r="45" spans="1:38" ht="15.75" thickBot="1">
      <c r="E45" s="19"/>
      <c r="F45" s="55"/>
      <c r="G45" s="55"/>
      <c r="Q45" s="219" t="s">
        <v>438</v>
      </c>
      <c r="R45" s="194"/>
      <c r="S45" s="268"/>
      <c r="Y45" s="192" t="s">
        <v>440</v>
      </c>
      <c r="Z45" s="270"/>
      <c r="AA45" s="132"/>
      <c r="AC45" s="192" t="s">
        <v>443</v>
      </c>
      <c r="AD45" s="132"/>
      <c r="AG45" s="198" t="s">
        <v>275</v>
      </c>
      <c r="AH45" s="132"/>
    </row>
    <row r="46" spans="1:38" ht="15.75" thickBot="1">
      <c r="Q46" s="66"/>
      <c r="R46" s="66"/>
      <c r="S46" s="65"/>
      <c r="T46" s="66"/>
      <c r="U46" s="66"/>
      <c r="V46" s="66"/>
    </row>
    <row r="47" spans="1:38" s="23" customFormat="1" ht="26.25" thickBot="1">
      <c r="C47" s="24" t="s">
        <v>7</v>
      </c>
      <c r="D47" s="25" t="s">
        <v>0</v>
      </c>
      <c r="E47" s="25" t="s">
        <v>1</v>
      </c>
      <c r="F47" s="26" t="s">
        <v>382</v>
      </c>
      <c r="G47" s="26" t="s">
        <v>190</v>
      </c>
      <c r="H47" s="26" t="s">
        <v>383</v>
      </c>
      <c r="I47" s="26" t="s">
        <v>189</v>
      </c>
      <c r="J47" s="26" t="s">
        <v>384</v>
      </c>
      <c r="K47" s="26" t="s">
        <v>385</v>
      </c>
      <c r="L47" s="26" t="s">
        <v>386</v>
      </c>
      <c r="M47" s="26" t="s">
        <v>387</v>
      </c>
      <c r="N47" s="258" t="s">
        <v>388</v>
      </c>
      <c r="O47" s="29" t="s">
        <v>389</v>
      </c>
      <c r="P47" s="31" t="s">
        <v>390</v>
      </c>
      <c r="Q47" s="67" t="s">
        <v>406</v>
      </c>
      <c r="R47" s="67" t="s">
        <v>405</v>
      </c>
      <c r="S47" s="67" t="s">
        <v>404</v>
      </c>
      <c r="T47" s="27" t="s">
        <v>337</v>
      </c>
      <c r="U47" s="29" t="s">
        <v>336</v>
      </c>
      <c r="V47" s="27" t="s">
        <v>97</v>
      </c>
      <c r="W47" s="30" t="s">
        <v>98</v>
      </c>
      <c r="X47" s="28" t="s">
        <v>99</v>
      </c>
      <c r="Y47" s="31" t="s">
        <v>83</v>
      </c>
      <c r="Z47" s="32" t="s">
        <v>102</v>
      </c>
      <c r="AA47" s="31" t="s">
        <v>84</v>
      </c>
      <c r="AB47" s="297" t="s">
        <v>445</v>
      </c>
      <c r="AC47" s="298"/>
      <c r="AD47" s="298"/>
      <c r="AE47" s="298"/>
      <c r="AF47" s="298"/>
      <c r="AG47" s="298"/>
      <c r="AH47" s="298"/>
      <c r="AI47" s="298"/>
      <c r="AJ47" s="298"/>
      <c r="AK47" s="299"/>
      <c r="AL47" s="61" t="s">
        <v>270</v>
      </c>
    </row>
    <row r="48" spans="1:38" s="23" customFormat="1">
      <c r="A48" s="33" t="s">
        <v>3</v>
      </c>
      <c r="B48" s="33"/>
      <c r="C48" s="34" t="str">
        <f>IF(ISBLANK(C49),"",C49)</f>
        <v/>
      </c>
      <c r="D48" s="35" t="str">
        <f t="shared" ref="D48:D55" ca="1" si="0">$F$44</f>
        <v>March</v>
      </c>
      <c r="E48" s="36" t="str">
        <f ca="1">$N$1</f>
        <v>2024</v>
      </c>
      <c r="F48" s="36">
        <f>IF(OR(R48&gt;0, S48&gt;0), "3110", )</f>
        <v>0</v>
      </c>
      <c r="G48" s="36">
        <f>IF(OR(R48&gt;0, S48&gt;0), "13U10", )</f>
        <v>0</v>
      </c>
      <c r="H48" s="36">
        <f>IF(OR(R48&gt;0, S48&gt;0), "1000002", )</f>
        <v>0</v>
      </c>
      <c r="I48" s="36" t="str">
        <f>IF(ISBLANK(C49),"", IF(OR(R48&gt;=100000, S48&gt;=100000), "102110", VLOOKUP(C48,$D$1:$F$13,2,FALSE)))</f>
        <v/>
      </c>
      <c r="J48" s="36">
        <f>IF(OR(R48&gt;0, S48&gt;0), "00", )</f>
        <v>0</v>
      </c>
      <c r="K48" s="36">
        <f>IF(OR(R48&gt;0, S48&gt;0), "000", )</f>
        <v>0</v>
      </c>
      <c r="L48" s="36">
        <f>IF(OR(R48&gt;0, S48&gt;0), "0000000000", )</f>
        <v>0</v>
      </c>
      <c r="M48" s="36">
        <f>IF(OR(R48&gt;0, S48&gt;0), "000000", )</f>
        <v>0</v>
      </c>
      <c r="N48" s="36">
        <f>IF(OR(R48&gt;0, S48&gt;0), "0000", )</f>
        <v>0</v>
      </c>
      <c r="O48" s="36">
        <f>IF(OR(R48&gt;0, S48&gt;0), "000000", )</f>
        <v>0</v>
      </c>
      <c r="P48" s="36">
        <f>IF(OR(R48&gt;0, S48&gt;0), "000000", )</f>
        <v>0</v>
      </c>
      <c r="Q48" s="36" t="str">
        <f ca="1">"UCD"&amp;" "&amp;D49&amp;" "&amp;"Recharges"&amp;" "&amp;"To"&amp;" "&amp;C49</f>
        <v xml:space="preserve">UCD March Recharges To </v>
      </c>
      <c r="R48" s="259">
        <f>SUM(S49:S55)</f>
        <v>0</v>
      </c>
      <c r="S48" s="259">
        <f>SUM(R49:R55)</f>
        <v>0</v>
      </c>
      <c r="T48" s="37"/>
      <c r="U48" s="37"/>
      <c r="V48" s="37"/>
      <c r="W48" s="38"/>
      <c r="X48" s="37"/>
      <c r="Y48" s="37"/>
      <c r="Z48" s="38"/>
      <c r="AA48" s="37"/>
      <c r="AB48" s="37" t="str">
        <f>IF(ISERROR(VLOOKUP(C48,$AD$1:$AN$12,2,FALSE))," ",(VLOOKUP(C48,$AD$1:$AN$12,2,FALSE)))</f>
        <v xml:space="preserve"> </v>
      </c>
      <c r="AC48" s="37" t="str">
        <f>IF(ISERROR(VLOOKUP(C48,$AD$1:$AN$12,3,FALSE))," ",(VLOOKUP(C48,$AD$1:$AN$12,3,FALSE)))</f>
        <v xml:space="preserve"> </v>
      </c>
      <c r="AD48" s="37" t="str">
        <f>IF(ISERROR(VLOOKUP(C48,$AD$1:$AN$12,4,FALSE))," ",(VLOOKUP(C48,$AD$1:$AN$12,4,FALSE)))</f>
        <v xml:space="preserve"> </v>
      </c>
      <c r="AE48" s="37" t="str">
        <f>IF(ISERROR(VLOOKUP(C48,$AD$1:$AN$12,5,FALSE))," ",(VLOOKUP(C48,$AD$1:$AN$12,5,FALSE)))</f>
        <v xml:space="preserve"> </v>
      </c>
      <c r="AF48" s="37" t="str">
        <f>IF(ISERROR(VLOOKUP(C48,$AD$1:$AN$12,6,FALSE))," ",(VLOOKUP(C48,$AD$1:$AN$12,6,FALSE)))</f>
        <v xml:space="preserve"> </v>
      </c>
      <c r="AG48" s="37" t="str">
        <f>IF(ISERROR(VLOOKUP(C48,$AD$1:$AN$12,7,FALSE))," ",(VLOOKUP(C48,$AD$1:$AN$12,7,FALSE)))</f>
        <v xml:space="preserve"> </v>
      </c>
      <c r="AH48" s="37" t="str">
        <f>IF(ISERROR(VLOOKUP(C48,$AD$1:$AN$12,8,FALSE))," ",(VLOOKUP(C48,$AD$1:$AN$12,8,FALSE)))</f>
        <v xml:space="preserve"> </v>
      </c>
      <c r="AI48" s="57" t="str">
        <f>IF(ISERROR(VLOOKUP(C48,$AD$1:$AN$12,9,FALSE))," ",(VLOOKUP(C48,$AD$1:$AN$12,9,FALSE)))</f>
        <v xml:space="preserve"> </v>
      </c>
      <c r="AJ48" s="57" t="str">
        <f>IF(ISERROR(VLOOKUP(C48,$AD$1:$AN$12,10,FALSE))," ",(VLOOKUP(C48,$AD$1:$AN$12,10,FALSE)))</f>
        <v xml:space="preserve"> </v>
      </c>
      <c r="AK48" s="57" t="str">
        <f>IF(ISERROR(VLOOKUP(C48,$AD$1:$AN$12,11,FALSE))," ",(VLOOKUP(C48,$AD$1:$AN$12,11,FALSE)))</f>
        <v xml:space="preserve"> </v>
      </c>
      <c r="AL48" s="173"/>
    </row>
    <row r="49" spans="1:40" s="23" customFormat="1">
      <c r="B49" s="33" t="s">
        <v>257</v>
      </c>
      <c r="C49" s="3"/>
      <c r="D49" s="39" t="str">
        <f t="shared" ca="1" si="0"/>
        <v>March</v>
      </c>
      <c r="E49" s="40" t="str">
        <f t="shared" ref="E49:E55" ca="1" si="1">$N$1</f>
        <v>2024</v>
      </c>
      <c r="F49" s="4"/>
      <c r="G49" s="4"/>
      <c r="H49" s="9"/>
      <c r="I49" s="1"/>
      <c r="J49" s="1"/>
      <c r="K49" s="1"/>
      <c r="L49" s="4"/>
      <c r="M49" s="9"/>
      <c r="N49" s="1"/>
      <c r="O49" s="4"/>
      <c r="P49" s="4"/>
      <c r="Q49" s="4"/>
      <c r="R49" s="261"/>
      <c r="S49" s="261"/>
      <c r="T49" s="41" t="str">
        <f>IF((ISNUMBER(SEARCH("Reimb",Q49))),"Provide original journal document # in next column &gt;&gt;&gt;&gt;","")</f>
        <v/>
      </c>
      <c r="U49" s="1"/>
      <c r="V49" s="44" t="str">
        <f t="shared" ref="V49:V55" si="2">$F$36&amp;" "&amp;$F$38</f>
        <v xml:space="preserve"> </v>
      </c>
      <c r="W49" s="42">
        <f t="shared" ref="W49:W55" si="3">$F$39</f>
        <v>0</v>
      </c>
      <c r="X49" s="41">
        <f t="shared" ref="X49:X55" si="4">$F$40</f>
        <v>0</v>
      </c>
      <c r="Y49" s="10"/>
      <c r="Z49" s="7"/>
      <c r="AA49" s="10"/>
      <c r="AB49" s="1"/>
      <c r="AC49" s="1"/>
      <c r="AD49" s="1"/>
      <c r="AE49" s="1"/>
      <c r="AF49" s="1"/>
      <c r="AG49" s="1"/>
      <c r="AH49" s="1"/>
      <c r="AI49" s="58"/>
      <c r="AJ49" s="58"/>
      <c r="AK49" s="58"/>
      <c r="AL49" s="170"/>
    </row>
    <row r="50" spans="1:40" s="23" customFormat="1">
      <c r="B50" s="33" t="s">
        <v>282</v>
      </c>
      <c r="C50" s="43" t="str">
        <f>C48</f>
        <v/>
      </c>
      <c r="D50" s="39" t="str">
        <f t="shared" ca="1" si="0"/>
        <v>March</v>
      </c>
      <c r="E50" s="40" t="str">
        <f t="shared" ca="1" si="1"/>
        <v>2024</v>
      </c>
      <c r="F50" s="4"/>
      <c r="G50" s="4"/>
      <c r="H50" s="9"/>
      <c r="I50" s="1"/>
      <c r="J50" s="1"/>
      <c r="K50" s="1"/>
      <c r="L50" s="4"/>
      <c r="M50" s="9"/>
      <c r="N50" s="1"/>
      <c r="O50" s="4"/>
      <c r="P50" s="4"/>
      <c r="Q50" s="4"/>
      <c r="R50" s="261"/>
      <c r="S50" s="261"/>
      <c r="T50" s="41" t="str">
        <f t="shared" ref="T50:T55" si="5">IF((ISNUMBER(SEARCH("Reimb",Q50))),"Provide original journal document # in next column &gt;&gt;&gt;&gt;","")</f>
        <v/>
      </c>
      <c r="U50" s="1"/>
      <c r="V50" s="44" t="str">
        <f t="shared" si="2"/>
        <v xml:space="preserve"> </v>
      </c>
      <c r="W50" s="42">
        <f t="shared" si="3"/>
        <v>0</v>
      </c>
      <c r="X50" s="41">
        <f t="shared" si="4"/>
        <v>0</v>
      </c>
      <c r="Y50" s="10"/>
      <c r="Z50" s="7"/>
      <c r="AA50" s="12"/>
      <c r="AB50" s="1"/>
      <c r="AC50" s="1"/>
      <c r="AD50" s="1"/>
      <c r="AE50" s="1"/>
      <c r="AF50" s="1"/>
      <c r="AG50" s="1"/>
      <c r="AH50" s="1"/>
      <c r="AI50" s="58"/>
      <c r="AJ50" s="58"/>
      <c r="AK50" s="58"/>
      <c r="AL50" s="170"/>
    </row>
    <row r="51" spans="1:40" s="23" customFormat="1">
      <c r="B51" s="33" t="s">
        <v>283</v>
      </c>
      <c r="C51" s="43" t="str">
        <f>C48</f>
        <v/>
      </c>
      <c r="D51" s="39" t="str">
        <f t="shared" ca="1" si="0"/>
        <v>March</v>
      </c>
      <c r="E51" s="40" t="str">
        <f t="shared" ca="1" si="1"/>
        <v>2024</v>
      </c>
      <c r="F51" s="4"/>
      <c r="G51" s="4"/>
      <c r="H51" s="9"/>
      <c r="I51" s="1"/>
      <c r="J51" s="1"/>
      <c r="K51" s="1"/>
      <c r="L51" s="4"/>
      <c r="M51" s="9"/>
      <c r="N51" s="1"/>
      <c r="O51" s="4"/>
      <c r="P51" s="4"/>
      <c r="Q51" s="4"/>
      <c r="R51" s="261"/>
      <c r="S51" s="261"/>
      <c r="T51" s="41" t="str">
        <f t="shared" si="5"/>
        <v/>
      </c>
      <c r="U51" s="1"/>
      <c r="V51" s="44" t="str">
        <f t="shared" si="2"/>
        <v xml:space="preserve"> </v>
      </c>
      <c r="W51" s="42">
        <f t="shared" si="3"/>
        <v>0</v>
      </c>
      <c r="X51" s="41">
        <f t="shared" si="4"/>
        <v>0</v>
      </c>
      <c r="Y51" s="10"/>
      <c r="Z51" s="7"/>
      <c r="AA51" s="12"/>
      <c r="AB51" s="1"/>
      <c r="AC51" s="1"/>
      <c r="AD51" s="1"/>
      <c r="AE51" s="1"/>
      <c r="AF51" s="1"/>
      <c r="AG51" s="1"/>
      <c r="AH51" s="1"/>
      <c r="AI51" s="58"/>
      <c r="AJ51" s="58"/>
      <c r="AK51" s="58"/>
      <c r="AL51" s="170"/>
    </row>
    <row r="52" spans="1:40" s="23" customFormat="1">
      <c r="C52" s="43" t="str">
        <f>C48</f>
        <v/>
      </c>
      <c r="D52" s="39" t="str">
        <f t="shared" ca="1" si="0"/>
        <v>March</v>
      </c>
      <c r="E52" s="40" t="str">
        <f t="shared" ca="1" si="1"/>
        <v>2024</v>
      </c>
      <c r="F52" s="4"/>
      <c r="G52" s="4"/>
      <c r="H52" s="9"/>
      <c r="I52" s="1"/>
      <c r="J52" s="1"/>
      <c r="K52" s="1"/>
      <c r="L52" s="4"/>
      <c r="M52" s="9"/>
      <c r="N52" s="1"/>
      <c r="O52" s="4"/>
      <c r="P52" s="4"/>
      <c r="Q52" s="4"/>
      <c r="R52" s="261"/>
      <c r="S52" s="261"/>
      <c r="T52" s="41" t="str">
        <f t="shared" si="5"/>
        <v/>
      </c>
      <c r="U52" s="1"/>
      <c r="V52" s="44" t="str">
        <f t="shared" si="2"/>
        <v xml:space="preserve"> </v>
      </c>
      <c r="W52" s="42">
        <f t="shared" si="3"/>
        <v>0</v>
      </c>
      <c r="X52" s="41">
        <f t="shared" si="4"/>
        <v>0</v>
      </c>
      <c r="Y52" s="10"/>
      <c r="Z52" s="7"/>
      <c r="AA52" s="12"/>
      <c r="AB52" s="1"/>
      <c r="AC52" s="1"/>
      <c r="AD52" s="1"/>
      <c r="AE52" s="1"/>
      <c r="AF52" s="1"/>
      <c r="AG52" s="1"/>
      <c r="AH52" s="1"/>
      <c r="AI52" s="58"/>
      <c r="AJ52" s="58"/>
      <c r="AK52" s="58"/>
      <c r="AL52" s="170"/>
    </row>
    <row r="53" spans="1:40" s="23" customFormat="1">
      <c r="C53" s="43" t="str">
        <f>C48</f>
        <v/>
      </c>
      <c r="D53" s="39" t="str">
        <f t="shared" ca="1" si="0"/>
        <v>March</v>
      </c>
      <c r="E53" s="40" t="str">
        <f t="shared" ca="1" si="1"/>
        <v>2024</v>
      </c>
      <c r="F53" s="4"/>
      <c r="G53" s="4"/>
      <c r="H53" s="9"/>
      <c r="I53" s="1"/>
      <c r="J53" s="1"/>
      <c r="K53" s="1"/>
      <c r="L53" s="4"/>
      <c r="M53" s="9"/>
      <c r="N53" s="1"/>
      <c r="O53" s="4"/>
      <c r="P53" s="4"/>
      <c r="Q53" s="4"/>
      <c r="R53" s="261"/>
      <c r="S53" s="261"/>
      <c r="T53" s="41" t="str">
        <f t="shared" si="5"/>
        <v/>
      </c>
      <c r="U53" s="1"/>
      <c r="V53" s="44" t="str">
        <f t="shared" si="2"/>
        <v xml:space="preserve"> </v>
      </c>
      <c r="W53" s="42">
        <f t="shared" si="3"/>
        <v>0</v>
      </c>
      <c r="X53" s="41">
        <f t="shared" si="4"/>
        <v>0</v>
      </c>
      <c r="Y53" s="10"/>
      <c r="Z53" s="7"/>
      <c r="AA53" s="12"/>
      <c r="AB53" s="1"/>
      <c r="AC53" s="1"/>
      <c r="AD53" s="1"/>
      <c r="AE53" s="1"/>
      <c r="AF53" s="1"/>
      <c r="AG53" s="1"/>
      <c r="AH53" s="1"/>
      <c r="AI53" s="58"/>
      <c r="AJ53" s="58"/>
      <c r="AK53" s="58"/>
      <c r="AL53" s="170"/>
    </row>
    <row r="54" spans="1:40" s="23" customFormat="1">
      <c r="C54" s="43" t="str">
        <f>C48</f>
        <v/>
      </c>
      <c r="D54" s="39" t="str">
        <f t="shared" ca="1" si="0"/>
        <v>March</v>
      </c>
      <c r="E54" s="40" t="str">
        <f t="shared" ca="1" si="1"/>
        <v>2024</v>
      </c>
      <c r="F54" s="4"/>
      <c r="G54" s="4"/>
      <c r="H54" s="9"/>
      <c r="I54" s="1"/>
      <c r="J54" s="1"/>
      <c r="K54" s="1"/>
      <c r="L54" s="4"/>
      <c r="M54" s="9"/>
      <c r="N54" s="1"/>
      <c r="O54" s="4"/>
      <c r="P54" s="4"/>
      <c r="Q54" s="4"/>
      <c r="R54" s="261"/>
      <c r="S54" s="261"/>
      <c r="T54" s="41" t="str">
        <f t="shared" si="5"/>
        <v/>
      </c>
      <c r="U54" s="1"/>
      <c r="V54" s="44" t="str">
        <f t="shared" si="2"/>
        <v xml:space="preserve"> </v>
      </c>
      <c r="W54" s="42">
        <f t="shared" si="3"/>
        <v>0</v>
      </c>
      <c r="X54" s="41">
        <f t="shared" si="4"/>
        <v>0</v>
      </c>
      <c r="Y54" s="10"/>
      <c r="Z54" s="7"/>
      <c r="AA54" s="12"/>
      <c r="AB54" s="1"/>
      <c r="AC54" s="1"/>
      <c r="AD54" s="1"/>
      <c r="AE54" s="1"/>
      <c r="AF54" s="1"/>
      <c r="AG54" s="1"/>
      <c r="AH54" s="1"/>
      <c r="AI54" s="58"/>
      <c r="AJ54" s="58"/>
      <c r="AK54" s="58"/>
      <c r="AL54" s="170"/>
    </row>
    <row r="55" spans="1:40" s="23" customFormat="1" ht="15.75" thickBot="1">
      <c r="C55" s="45" t="str">
        <f>C48</f>
        <v/>
      </c>
      <c r="D55" s="46" t="str">
        <f t="shared" ca="1" si="0"/>
        <v>March</v>
      </c>
      <c r="E55" s="47" t="str">
        <f t="shared" ca="1" si="1"/>
        <v>2024</v>
      </c>
      <c r="F55" s="5"/>
      <c r="G55" s="5"/>
      <c r="H55" s="6"/>
      <c r="I55" s="2"/>
      <c r="J55" s="2"/>
      <c r="K55" s="2"/>
      <c r="L55" s="5"/>
      <c r="M55" s="6"/>
      <c r="N55" s="2"/>
      <c r="O55" s="5"/>
      <c r="P55" s="5"/>
      <c r="Q55" s="5"/>
      <c r="R55" s="262"/>
      <c r="S55" s="262"/>
      <c r="T55" s="48" t="str">
        <f t="shared" si="5"/>
        <v/>
      </c>
      <c r="U55" s="2"/>
      <c r="V55" s="49" t="str">
        <f t="shared" si="2"/>
        <v xml:space="preserve"> </v>
      </c>
      <c r="W55" s="50">
        <f t="shared" si="3"/>
        <v>0</v>
      </c>
      <c r="X55" s="48">
        <f t="shared" si="4"/>
        <v>0</v>
      </c>
      <c r="Y55" s="11"/>
      <c r="Z55" s="8"/>
      <c r="AA55" s="11"/>
      <c r="AB55" s="2"/>
      <c r="AC55" s="2"/>
      <c r="AD55" s="2"/>
      <c r="AE55" s="2"/>
      <c r="AF55" s="2"/>
      <c r="AG55" s="2"/>
      <c r="AH55" s="2"/>
      <c r="AI55" s="59"/>
      <c r="AJ55" s="59"/>
      <c r="AK55" s="59"/>
      <c r="AL55" s="174"/>
    </row>
    <row r="56" spans="1:40" s="23" customFormat="1" ht="15.75" thickBot="1">
      <c r="B56" s="206" t="s">
        <v>318</v>
      </c>
      <c r="C56" s="51"/>
      <c r="D56" s="52"/>
      <c r="E56" s="52"/>
      <c r="F56" s="52"/>
      <c r="G56" s="53"/>
      <c r="H56" s="52"/>
      <c r="I56" s="52"/>
      <c r="J56" s="52"/>
      <c r="K56" s="52"/>
      <c r="L56" s="52"/>
      <c r="M56" s="52"/>
      <c r="N56" s="52"/>
      <c r="O56" s="52"/>
      <c r="P56" s="52"/>
      <c r="Q56" s="52"/>
      <c r="R56" s="52"/>
      <c r="S56" s="52"/>
      <c r="T56" s="52"/>
      <c r="U56" s="52"/>
      <c r="V56" s="52"/>
      <c r="W56" s="54"/>
      <c r="X56" s="52"/>
      <c r="Y56" s="52"/>
      <c r="Z56" s="54"/>
      <c r="AA56" s="52"/>
      <c r="AB56" s="52"/>
      <c r="AC56" s="52"/>
      <c r="AD56" s="52"/>
      <c r="AE56" s="52"/>
      <c r="AF56" s="52"/>
      <c r="AG56" s="52"/>
      <c r="AH56" s="52"/>
      <c r="AI56" s="60"/>
      <c r="AJ56" s="60"/>
      <c r="AK56" s="60"/>
      <c r="AL56" s="175"/>
    </row>
    <row r="57" spans="1:40" s="23" customFormat="1">
      <c r="A57" s="33" t="s">
        <v>27</v>
      </c>
      <c r="B57" s="33"/>
      <c r="C57" s="34" t="str">
        <f>IF(ISBLANK(C58),"",C58)</f>
        <v/>
      </c>
      <c r="D57" s="35" t="str">
        <f t="shared" ref="D57:D64" ca="1" si="6">$F$44</f>
        <v>March</v>
      </c>
      <c r="E57" s="36" t="str">
        <f t="shared" ref="E57:E64" ca="1" si="7">$N$1</f>
        <v>2024</v>
      </c>
      <c r="F57" s="36">
        <f>IF(OR(R57&gt;0, S57&gt;0), "3110", )</f>
        <v>0</v>
      </c>
      <c r="G57" s="36">
        <f>IF(OR(R57&gt;0, S57&gt;0), "13U10", )</f>
        <v>0</v>
      </c>
      <c r="H57" s="36">
        <f>IF(OR(R57&gt;0, S57&gt;0), "1000002", )</f>
        <v>0</v>
      </c>
      <c r="I57" s="36" t="str">
        <f>IF(ISBLANK(C58),"", IF(OR(R57&gt;=100000, S57&gt;=100000), "102110", VLOOKUP(C57,$D$1:$F$13,2,FALSE)))</f>
        <v/>
      </c>
      <c r="J57" s="36">
        <f>IF(OR(R57&gt;0, S57&gt;0), "00", )</f>
        <v>0</v>
      </c>
      <c r="K57" s="36">
        <f>IF(OR(R57&gt;0, S57&gt;0), "000", )</f>
        <v>0</v>
      </c>
      <c r="L57" s="36">
        <f>IF(OR(R57&gt;0, S57&gt;0), "0000000000", )</f>
        <v>0</v>
      </c>
      <c r="M57" s="36">
        <f>IF(OR(R57&gt;0, S57&gt;0), "000000", )</f>
        <v>0</v>
      </c>
      <c r="N57" s="36">
        <f>IF(OR(R57&gt;0, S57&gt;0), "0000", )</f>
        <v>0</v>
      </c>
      <c r="O57" s="36">
        <f>IF(OR(R57&gt;0, S57&gt;0), "000000", )</f>
        <v>0</v>
      </c>
      <c r="P57" s="36">
        <f>IF(OR(R57&gt;0, S57&gt;0), "000000", )</f>
        <v>0</v>
      </c>
      <c r="Q57" s="36" t="str">
        <f ca="1">"UCD"&amp;" "&amp;D58&amp;" "&amp;"Recharges"&amp;" "&amp;"To"&amp;" "&amp;C58</f>
        <v xml:space="preserve">UCD March Recharges To </v>
      </c>
      <c r="R57" s="259">
        <f>SUM(S58:S64)</f>
        <v>0</v>
      </c>
      <c r="S57" s="259">
        <f>SUM(R58:R64)</f>
        <v>0</v>
      </c>
      <c r="T57" s="37"/>
      <c r="U57" s="37"/>
      <c r="V57" s="37"/>
      <c r="W57" s="38"/>
      <c r="X57" s="37"/>
      <c r="Y57" s="37"/>
      <c r="Z57" s="38"/>
      <c r="AA57" s="37"/>
      <c r="AB57" s="37" t="str">
        <f>IF(ISERROR(VLOOKUP(C57,$AD$1:$AN$12,2,FALSE))," ",(VLOOKUP(C57,$AD$1:$AN$12,2,FALSE)))</f>
        <v xml:space="preserve"> </v>
      </c>
      <c r="AC57" s="37" t="str">
        <f>IF(ISERROR(VLOOKUP(C57,$AD$1:$AN$12,3,FALSE))," ",(VLOOKUP(C57,$AD$1:$AN$12,3,FALSE)))</f>
        <v xml:space="preserve"> </v>
      </c>
      <c r="AD57" s="37" t="str">
        <f>IF(ISERROR(VLOOKUP(C57,$AD$1:$AN$12,4,FALSE))," ",(VLOOKUP(C57,$AD$1:$AN$12,4,FALSE)))</f>
        <v xml:space="preserve"> </v>
      </c>
      <c r="AE57" s="37" t="str">
        <f>IF(ISERROR(VLOOKUP(C57,$AD$1:$AN$12,5,FALSE))," ",(VLOOKUP(C57,$AD$1:$AN$12,5,FALSE)))</f>
        <v xml:space="preserve"> </v>
      </c>
      <c r="AF57" s="37" t="str">
        <f>IF(ISERROR(VLOOKUP(C57,$AD$1:$AN$12,6,FALSE))," ",(VLOOKUP(C57,$AD$1:$AN$12,6,FALSE)))</f>
        <v xml:space="preserve"> </v>
      </c>
      <c r="AG57" s="37" t="str">
        <f>IF(ISERROR(VLOOKUP(C57,$AD$1:$AN$12,7,FALSE))," ",(VLOOKUP(C57,$AD$1:$AN$12,7,FALSE)))</f>
        <v xml:space="preserve"> </v>
      </c>
      <c r="AH57" s="37" t="str">
        <f>IF(ISERROR(VLOOKUP(C57,$AD$1:$AN$12,8,FALSE))," ",(VLOOKUP(C57,$AD$1:$AN$12,8,FALSE)))</f>
        <v xml:space="preserve"> </v>
      </c>
      <c r="AI57" s="57" t="str">
        <f>IF(ISERROR(VLOOKUP(C57,$AD$1:$AN$12,9,FALSE))," ",(VLOOKUP(C57,$AD$1:$AN$12,9,FALSE)))</f>
        <v xml:space="preserve"> </v>
      </c>
      <c r="AJ57" s="57" t="str">
        <f>IF(ISERROR(VLOOKUP(C57,$AD$1:$AN$12,10,FALSE))," ",(VLOOKUP(C57,$AD$1:$AN$12,10,FALSE)))</f>
        <v xml:space="preserve"> </v>
      </c>
      <c r="AK57" s="57" t="str">
        <f>IF(ISERROR(VLOOKUP(C57,$AD$1:$AN$12,11,FALSE))," ",(VLOOKUP(C57,$AD$1:$AN$12,11,FALSE)))</f>
        <v xml:space="preserve"> </v>
      </c>
      <c r="AL57" s="173"/>
    </row>
    <row r="58" spans="1:40" s="23" customFormat="1">
      <c r="C58" s="3"/>
      <c r="D58" s="39" t="str">
        <f t="shared" ca="1" si="6"/>
        <v>March</v>
      </c>
      <c r="E58" s="40" t="str">
        <f t="shared" ca="1" si="7"/>
        <v>2024</v>
      </c>
      <c r="F58" s="4"/>
      <c r="G58" s="4"/>
      <c r="H58" s="9"/>
      <c r="I58" s="1"/>
      <c r="J58" s="1"/>
      <c r="K58" s="1"/>
      <c r="L58" s="4"/>
      <c r="M58" s="9"/>
      <c r="N58" s="1"/>
      <c r="O58" s="4"/>
      <c r="P58" s="4"/>
      <c r="Q58" s="4"/>
      <c r="R58" s="261"/>
      <c r="S58" s="261"/>
      <c r="T58" s="41" t="str">
        <f>IF((ISNUMBER(SEARCH("Reimb",Q58))),"Provide original journal document # in next column &gt;&gt;&gt;&gt;","")</f>
        <v/>
      </c>
      <c r="U58" s="1"/>
      <c r="V58" s="44" t="str">
        <f t="shared" ref="V58:V64" si="8">$F$36&amp;" "&amp;$F$38</f>
        <v xml:space="preserve"> </v>
      </c>
      <c r="W58" s="42">
        <f t="shared" ref="W58:W64" si="9">$F$39</f>
        <v>0</v>
      </c>
      <c r="X58" s="41">
        <f t="shared" ref="X58:X64" si="10">$F$40</f>
        <v>0</v>
      </c>
      <c r="Y58" s="10"/>
      <c r="Z58" s="7"/>
      <c r="AA58" s="10"/>
      <c r="AB58" s="1"/>
      <c r="AC58" s="1"/>
      <c r="AD58" s="1"/>
      <c r="AE58" s="1"/>
      <c r="AF58" s="1"/>
      <c r="AG58" s="1"/>
      <c r="AH58" s="1"/>
      <c r="AI58" s="58"/>
      <c r="AJ58" s="58"/>
      <c r="AK58" s="58"/>
      <c r="AL58" s="170"/>
    </row>
    <row r="59" spans="1:40" s="23" customFormat="1">
      <c r="C59" s="43" t="str">
        <f>C57</f>
        <v/>
      </c>
      <c r="D59" s="39" t="str">
        <f t="shared" ca="1" si="6"/>
        <v>March</v>
      </c>
      <c r="E59" s="40" t="str">
        <f t="shared" ca="1" si="7"/>
        <v>2024</v>
      </c>
      <c r="F59" s="4"/>
      <c r="G59" s="4"/>
      <c r="H59" s="9"/>
      <c r="I59" s="1"/>
      <c r="J59" s="1"/>
      <c r="K59" s="1"/>
      <c r="L59" s="4"/>
      <c r="M59" s="9"/>
      <c r="N59" s="1"/>
      <c r="O59" s="4"/>
      <c r="P59" s="4"/>
      <c r="Q59" s="4"/>
      <c r="R59" s="261"/>
      <c r="S59" s="261"/>
      <c r="T59" s="41" t="str">
        <f t="shared" ref="T59:T64" si="11">IF((ISNUMBER(SEARCH("Reimb",Q59))),"Provide original journal document # in next column &gt;&gt;&gt;&gt;","")</f>
        <v/>
      </c>
      <c r="U59" s="1"/>
      <c r="V59" s="44" t="str">
        <f t="shared" si="8"/>
        <v xml:space="preserve"> </v>
      </c>
      <c r="W59" s="42">
        <f t="shared" si="9"/>
        <v>0</v>
      </c>
      <c r="X59" s="41">
        <f t="shared" si="10"/>
        <v>0</v>
      </c>
      <c r="Y59" s="10"/>
      <c r="Z59" s="7"/>
      <c r="AA59" s="12"/>
      <c r="AB59" s="1"/>
      <c r="AC59" s="1"/>
      <c r="AD59" s="1"/>
      <c r="AE59" s="1"/>
      <c r="AF59" s="1"/>
      <c r="AG59" s="1"/>
      <c r="AH59" s="1"/>
      <c r="AI59" s="58"/>
      <c r="AJ59" s="58"/>
      <c r="AK59" s="58"/>
      <c r="AL59" s="170"/>
    </row>
    <row r="60" spans="1:40">
      <c r="C60" s="177" t="str">
        <f>C57</f>
        <v/>
      </c>
      <c r="D60" s="39" t="str">
        <f t="shared" ca="1" si="6"/>
        <v>March</v>
      </c>
      <c r="E60" s="40" t="str">
        <f t="shared" ca="1" si="7"/>
        <v>2024</v>
      </c>
      <c r="F60" s="4"/>
      <c r="G60" s="4"/>
      <c r="H60" s="9"/>
      <c r="I60" s="1"/>
      <c r="J60" s="1"/>
      <c r="K60" s="1"/>
      <c r="L60" s="4"/>
      <c r="M60" s="9"/>
      <c r="N60" s="1"/>
      <c r="O60" s="4"/>
      <c r="P60" s="4"/>
      <c r="Q60" s="178"/>
      <c r="R60" s="261"/>
      <c r="S60" s="261"/>
      <c r="T60" s="41" t="str">
        <f t="shared" si="11"/>
        <v/>
      </c>
      <c r="U60" s="1"/>
      <c r="V60" s="181" t="str">
        <f t="shared" si="8"/>
        <v xml:space="preserve"> </v>
      </c>
      <c r="W60" s="182">
        <f t="shared" si="9"/>
        <v>0</v>
      </c>
      <c r="X60" s="180">
        <f t="shared" si="10"/>
        <v>0</v>
      </c>
      <c r="Y60" s="10"/>
      <c r="Z60" s="183"/>
      <c r="AA60" s="184"/>
      <c r="AB60" s="179"/>
      <c r="AC60" s="179"/>
      <c r="AD60" s="179"/>
      <c r="AE60" s="179"/>
      <c r="AF60" s="179"/>
      <c r="AG60" s="179"/>
      <c r="AH60" s="179"/>
      <c r="AI60" s="185"/>
      <c r="AJ60" s="185"/>
      <c r="AK60" s="185"/>
      <c r="AL60" s="186"/>
      <c r="AN60" s="13"/>
    </row>
    <row r="61" spans="1:40" s="23" customFormat="1">
      <c r="C61" s="43" t="str">
        <f>C57</f>
        <v/>
      </c>
      <c r="D61" s="39" t="str">
        <f t="shared" ca="1" si="6"/>
        <v>March</v>
      </c>
      <c r="E61" s="40" t="str">
        <f t="shared" ca="1" si="7"/>
        <v>2024</v>
      </c>
      <c r="F61" s="4"/>
      <c r="G61" s="4"/>
      <c r="H61" s="9"/>
      <c r="I61" s="1"/>
      <c r="J61" s="1"/>
      <c r="K61" s="1"/>
      <c r="L61" s="4"/>
      <c r="M61" s="9"/>
      <c r="N61" s="1"/>
      <c r="O61" s="4"/>
      <c r="P61" s="4"/>
      <c r="Q61" s="4"/>
      <c r="R61" s="261"/>
      <c r="S61" s="261"/>
      <c r="T61" s="41" t="str">
        <f t="shared" si="11"/>
        <v/>
      </c>
      <c r="U61" s="1"/>
      <c r="V61" s="44" t="str">
        <f t="shared" si="8"/>
        <v xml:space="preserve"> </v>
      </c>
      <c r="W61" s="42">
        <f t="shared" si="9"/>
        <v>0</v>
      </c>
      <c r="X61" s="41">
        <f t="shared" si="10"/>
        <v>0</v>
      </c>
      <c r="Y61" s="10"/>
      <c r="Z61" s="7"/>
      <c r="AA61" s="12"/>
      <c r="AB61" s="1"/>
      <c r="AC61" s="1"/>
      <c r="AD61" s="1"/>
      <c r="AE61" s="1"/>
      <c r="AF61" s="1"/>
      <c r="AG61" s="1"/>
      <c r="AH61" s="1"/>
      <c r="AI61" s="58"/>
      <c r="AJ61" s="58"/>
      <c r="AK61" s="58"/>
      <c r="AL61" s="170"/>
    </row>
    <row r="62" spans="1:40" s="23" customFormat="1">
      <c r="C62" s="43" t="str">
        <f>C57</f>
        <v/>
      </c>
      <c r="D62" s="39" t="str">
        <f t="shared" ca="1" si="6"/>
        <v>March</v>
      </c>
      <c r="E62" s="40" t="str">
        <f t="shared" ca="1" si="7"/>
        <v>2024</v>
      </c>
      <c r="F62" s="4"/>
      <c r="G62" s="4"/>
      <c r="H62" s="9"/>
      <c r="I62" s="1"/>
      <c r="J62" s="1"/>
      <c r="K62" s="1"/>
      <c r="L62" s="4"/>
      <c r="M62" s="9"/>
      <c r="N62" s="1"/>
      <c r="O62" s="4"/>
      <c r="P62" s="4"/>
      <c r="Q62" s="4"/>
      <c r="R62" s="261"/>
      <c r="S62" s="261"/>
      <c r="T62" s="41" t="str">
        <f t="shared" si="11"/>
        <v/>
      </c>
      <c r="U62" s="1"/>
      <c r="V62" s="44" t="str">
        <f t="shared" si="8"/>
        <v xml:space="preserve"> </v>
      </c>
      <c r="W62" s="42">
        <f t="shared" si="9"/>
        <v>0</v>
      </c>
      <c r="X62" s="41">
        <f t="shared" si="10"/>
        <v>0</v>
      </c>
      <c r="Y62" s="10"/>
      <c r="Z62" s="7"/>
      <c r="AA62" s="12"/>
      <c r="AB62" s="1"/>
      <c r="AC62" s="1"/>
      <c r="AD62" s="1"/>
      <c r="AE62" s="1"/>
      <c r="AF62" s="1"/>
      <c r="AG62" s="1"/>
      <c r="AH62" s="1"/>
      <c r="AI62" s="58"/>
      <c r="AJ62" s="58"/>
      <c r="AK62" s="58"/>
      <c r="AL62" s="170"/>
    </row>
    <row r="63" spans="1:40" s="23" customFormat="1">
      <c r="C63" s="43" t="str">
        <f>C57</f>
        <v/>
      </c>
      <c r="D63" s="39" t="str">
        <f t="shared" ca="1" si="6"/>
        <v>March</v>
      </c>
      <c r="E63" s="40" t="str">
        <f t="shared" ca="1" si="7"/>
        <v>2024</v>
      </c>
      <c r="F63" s="4"/>
      <c r="G63" s="4"/>
      <c r="H63" s="9"/>
      <c r="I63" s="1"/>
      <c r="J63" s="1"/>
      <c r="K63" s="1"/>
      <c r="L63" s="4"/>
      <c r="M63" s="9"/>
      <c r="N63" s="1"/>
      <c r="O63" s="4"/>
      <c r="P63" s="4"/>
      <c r="Q63" s="4"/>
      <c r="R63" s="261"/>
      <c r="S63" s="261"/>
      <c r="T63" s="41" t="str">
        <f t="shared" si="11"/>
        <v/>
      </c>
      <c r="U63" s="1"/>
      <c r="V63" s="44" t="str">
        <f t="shared" si="8"/>
        <v xml:space="preserve"> </v>
      </c>
      <c r="W63" s="42">
        <f t="shared" si="9"/>
        <v>0</v>
      </c>
      <c r="X63" s="41">
        <f t="shared" si="10"/>
        <v>0</v>
      </c>
      <c r="Y63" s="10"/>
      <c r="Z63" s="7"/>
      <c r="AA63" s="12"/>
      <c r="AB63" s="1"/>
      <c r="AC63" s="1"/>
      <c r="AD63" s="1"/>
      <c r="AE63" s="1"/>
      <c r="AF63" s="1"/>
      <c r="AG63" s="1"/>
      <c r="AH63" s="1"/>
      <c r="AI63" s="58"/>
      <c r="AJ63" s="58"/>
      <c r="AK63" s="58"/>
      <c r="AL63" s="170"/>
    </row>
    <row r="64" spans="1:40" s="23" customFormat="1" ht="15.75" thickBot="1">
      <c r="C64" s="45" t="str">
        <f>C57</f>
        <v/>
      </c>
      <c r="D64" s="46" t="str">
        <f t="shared" ca="1" si="6"/>
        <v>March</v>
      </c>
      <c r="E64" s="47" t="str">
        <f t="shared" ca="1" si="7"/>
        <v>2024</v>
      </c>
      <c r="F64" s="5"/>
      <c r="G64" s="5"/>
      <c r="H64" s="6"/>
      <c r="I64" s="2"/>
      <c r="J64" s="2"/>
      <c r="K64" s="2"/>
      <c r="L64" s="5"/>
      <c r="M64" s="6"/>
      <c r="N64" s="2"/>
      <c r="O64" s="5"/>
      <c r="P64" s="5"/>
      <c r="Q64" s="5"/>
      <c r="R64" s="262"/>
      <c r="S64" s="262"/>
      <c r="T64" s="48" t="str">
        <f t="shared" si="11"/>
        <v/>
      </c>
      <c r="U64" s="2"/>
      <c r="V64" s="49" t="str">
        <f t="shared" si="8"/>
        <v xml:space="preserve"> </v>
      </c>
      <c r="W64" s="50">
        <f t="shared" si="9"/>
        <v>0</v>
      </c>
      <c r="X64" s="48">
        <f t="shared" si="10"/>
        <v>0</v>
      </c>
      <c r="Y64" s="11"/>
      <c r="Z64" s="8"/>
      <c r="AA64" s="11"/>
      <c r="AB64" s="2"/>
      <c r="AC64" s="2"/>
      <c r="AD64" s="2"/>
      <c r="AE64" s="2"/>
      <c r="AF64" s="2"/>
      <c r="AG64" s="2"/>
      <c r="AH64" s="2"/>
      <c r="AI64" s="59"/>
      <c r="AJ64" s="59"/>
      <c r="AK64" s="59"/>
      <c r="AL64" s="174"/>
    </row>
    <row r="65" spans="1:38" s="23" customFormat="1" ht="15.75" thickBot="1">
      <c r="C65" s="51"/>
      <c r="D65" s="52"/>
      <c r="E65" s="52"/>
      <c r="F65" s="52"/>
      <c r="G65" s="53"/>
      <c r="H65" s="52"/>
      <c r="I65" s="52"/>
      <c r="J65" s="52"/>
      <c r="K65" s="52"/>
      <c r="L65" s="52"/>
      <c r="M65" s="52"/>
      <c r="N65" s="52"/>
      <c r="O65" s="52"/>
      <c r="P65" s="52"/>
      <c r="Q65" s="52"/>
      <c r="R65" s="52"/>
      <c r="S65" s="260"/>
      <c r="T65" s="52"/>
      <c r="U65" s="52"/>
      <c r="V65" s="52"/>
      <c r="W65" s="54"/>
      <c r="X65" s="52"/>
      <c r="Y65" s="52"/>
      <c r="Z65" s="54"/>
      <c r="AA65" s="52"/>
      <c r="AB65" s="52"/>
      <c r="AC65" s="52"/>
      <c r="AD65" s="52"/>
      <c r="AE65" s="52"/>
      <c r="AF65" s="52"/>
      <c r="AG65" s="52"/>
      <c r="AH65" s="52"/>
      <c r="AI65" s="60"/>
      <c r="AJ65" s="60"/>
      <c r="AK65" s="60"/>
      <c r="AL65" s="176"/>
    </row>
    <row r="66" spans="1:38" s="23" customFormat="1">
      <c r="A66" s="33" t="s">
        <v>28</v>
      </c>
      <c r="B66" s="33"/>
      <c r="C66" s="34" t="str">
        <f>IF(ISBLANK(C67),"",C67)</f>
        <v/>
      </c>
      <c r="D66" s="35" t="str">
        <f t="shared" ref="D66:D73" ca="1" si="12">$F$44</f>
        <v>March</v>
      </c>
      <c r="E66" s="36" t="str">
        <f t="shared" ref="E66:E73" ca="1" si="13">$N$1</f>
        <v>2024</v>
      </c>
      <c r="F66" s="36">
        <f>IF(OR(R66&gt;0, S66&gt;0), "3110", )</f>
        <v>0</v>
      </c>
      <c r="G66" s="36">
        <f>IF(OR(R66&gt;0, S66&gt;0), "13U10", )</f>
        <v>0</v>
      </c>
      <c r="H66" s="36">
        <f>IF(OR(R66&gt;0, S66&gt;0), "1000002", )</f>
        <v>0</v>
      </c>
      <c r="I66" s="36" t="str">
        <f>IF(ISBLANK(C67),"", IF(OR(R66&gt;=100000, S66&gt;=100000), "102110", VLOOKUP(C66,$D$1:$F$13,2,FALSE)))</f>
        <v/>
      </c>
      <c r="J66" s="36">
        <f>IF(OR(R66&gt;0, S66&gt;0), "00", )</f>
        <v>0</v>
      </c>
      <c r="K66" s="36">
        <f>IF(OR(R66&gt;0, S66&gt;0), "000", )</f>
        <v>0</v>
      </c>
      <c r="L66" s="36">
        <f>IF(OR(R66&gt;0, S66&gt;0), "0000000000", )</f>
        <v>0</v>
      </c>
      <c r="M66" s="36">
        <f>IF(OR(R66&gt;0, S66&gt;0), "000000", )</f>
        <v>0</v>
      </c>
      <c r="N66" s="36">
        <f>IF(OR(R66&gt;0, S66&gt;0), "0000", )</f>
        <v>0</v>
      </c>
      <c r="O66" s="36">
        <f>IF(OR(R66&gt;0, S66&gt;0), "000000", )</f>
        <v>0</v>
      </c>
      <c r="P66" s="36">
        <f>IF(OR(R66&gt;0, S66&gt;0), "000000", )</f>
        <v>0</v>
      </c>
      <c r="Q66" s="36" t="str">
        <f ca="1">"UCD"&amp;" "&amp;D67&amp;" "&amp;"Recharges"&amp;" "&amp;"To"&amp;" "&amp;C67</f>
        <v xml:space="preserve">UCD March Recharges To </v>
      </c>
      <c r="R66" s="259">
        <f>SUM(S67:S73)</f>
        <v>0</v>
      </c>
      <c r="S66" s="259">
        <f>SUM(R67:R73)</f>
        <v>0</v>
      </c>
      <c r="T66" s="37"/>
      <c r="U66" s="37"/>
      <c r="V66" s="37"/>
      <c r="W66" s="38"/>
      <c r="X66" s="37"/>
      <c r="Y66" s="37"/>
      <c r="Z66" s="38"/>
      <c r="AA66" s="37"/>
      <c r="AB66" s="37" t="str">
        <f>IF(ISERROR(VLOOKUP(C66,$AD$1:$AN$12,2,FALSE))," ",(VLOOKUP(C66,$AD$1:$AN$12,2,FALSE)))</f>
        <v xml:space="preserve"> </v>
      </c>
      <c r="AC66" s="37" t="str">
        <f>IF(ISERROR(VLOOKUP(C66,$AD$1:$AN$12,3,FALSE))," ",(VLOOKUP(C66,$AD$1:$AN$12,3,FALSE)))</f>
        <v xml:space="preserve"> </v>
      </c>
      <c r="AD66" s="37" t="str">
        <f>IF(ISERROR(VLOOKUP(C66,$AD$1:$AN$12,4,FALSE))," ",(VLOOKUP(C66,$AD$1:$AN$12,4,FALSE)))</f>
        <v xml:space="preserve"> </v>
      </c>
      <c r="AE66" s="37" t="str">
        <f>IF(ISERROR(VLOOKUP(C66,$AD$1:$AN$12,5,FALSE))," ",(VLOOKUP(C66,$AD$1:$AN$12,5,FALSE)))</f>
        <v xml:space="preserve"> </v>
      </c>
      <c r="AF66" s="37" t="str">
        <f>IF(ISERROR(VLOOKUP(C66,$AD$1:$AN$12,6,FALSE))," ",(VLOOKUP(C66,$AD$1:$AN$12,6,FALSE)))</f>
        <v xml:space="preserve"> </v>
      </c>
      <c r="AG66" s="37" t="str">
        <f>IF(ISERROR(VLOOKUP(C66,$AD$1:$AN$12,7,FALSE))," ",(VLOOKUP(C66,$AD$1:$AN$12,7,FALSE)))</f>
        <v xml:space="preserve"> </v>
      </c>
      <c r="AH66" s="37" t="str">
        <f>IF(ISERROR(VLOOKUP(C66,$AD$1:$AN$12,8,FALSE))," ",(VLOOKUP(C66,$AD$1:$AN$12,8,FALSE)))</f>
        <v xml:space="preserve"> </v>
      </c>
      <c r="AI66" s="57" t="str">
        <f>IF(ISERROR(VLOOKUP(C66,$AD$1:$AN$12,9,FALSE))," ",(VLOOKUP(C66,$AD$1:$AN$12,9,FALSE)))</f>
        <v xml:space="preserve"> </v>
      </c>
      <c r="AJ66" s="57" t="str">
        <f>IF(ISERROR(VLOOKUP(C66,$AD$1:$AN$12,10,FALSE))," ",(VLOOKUP(C66,$AD$1:$AN$12,10,FALSE)))</f>
        <v xml:space="preserve"> </v>
      </c>
      <c r="AK66" s="57" t="str">
        <f>IF(ISERROR(VLOOKUP(C66,$AD$1:$AN$12,11,FALSE))," ",(VLOOKUP(C66,$AD$1:$AN$12,11,FALSE)))</f>
        <v xml:space="preserve"> </v>
      </c>
      <c r="AL66" s="173"/>
    </row>
    <row r="67" spans="1:38" s="23" customFormat="1">
      <c r="C67" s="3"/>
      <c r="D67" s="39" t="str">
        <f t="shared" ca="1" si="12"/>
        <v>March</v>
      </c>
      <c r="E67" s="40" t="str">
        <f t="shared" ca="1" si="13"/>
        <v>2024</v>
      </c>
      <c r="F67" s="4"/>
      <c r="G67" s="4"/>
      <c r="H67" s="9"/>
      <c r="I67" s="1"/>
      <c r="J67" s="1"/>
      <c r="K67" s="1"/>
      <c r="L67" s="4"/>
      <c r="M67" s="9"/>
      <c r="N67" s="1"/>
      <c r="O67" s="4"/>
      <c r="P67" s="4"/>
      <c r="Q67" s="4"/>
      <c r="R67" s="261"/>
      <c r="S67" s="261"/>
      <c r="T67" s="41" t="str">
        <f>IF((ISNUMBER(SEARCH("Reimb",Q67))),"Provide original journal document # in next column &gt;&gt;&gt;&gt;","")</f>
        <v/>
      </c>
      <c r="U67" s="1"/>
      <c r="V67" s="44" t="str">
        <f t="shared" ref="V67:V73" si="14">$F$36&amp;" "&amp;$F$38</f>
        <v xml:space="preserve"> </v>
      </c>
      <c r="W67" s="42">
        <f t="shared" ref="W67:W73" si="15">$F$39</f>
        <v>0</v>
      </c>
      <c r="X67" s="41">
        <f t="shared" ref="X67:X73" si="16">$F$40</f>
        <v>0</v>
      </c>
      <c r="Y67" s="10"/>
      <c r="Z67" s="7"/>
      <c r="AA67" s="10"/>
      <c r="AB67" s="1"/>
      <c r="AC67" s="1"/>
      <c r="AD67" s="1"/>
      <c r="AE67" s="1"/>
      <c r="AF67" s="1"/>
      <c r="AG67" s="1"/>
      <c r="AH67" s="1"/>
      <c r="AI67" s="58"/>
      <c r="AJ67" s="58"/>
      <c r="AK67" s="58"/>
      <c r="AL67" s="170"/>
    </row>
    <row r="68" spans="1:38" s="23" customFormat="1">
      <c r="C68" s="43" t="str">
        <f>C66</f>
        <v/>
      </c>
      <c r="D68" s="39" t="str">
        <f t="shared" ca="1" si="12"/>
        <v>March</v>
      </c>
      <c r="E68" s="40" t="str">
        <f t="shared" ca="1" si="13"/>
        <v>2024</v>
      </c>
      <c r="F68" s="4"/>
      <c r="G68" s="4"/>
      <c r="H68" s="9"/>
      <c r="I68" s="1"/>
      <c r="J68" s="1"/>
      <c r="K68" s="1"/>
      <c r="L68" s="4"/>
      <c r="M68" s="9"/>
      <c r="N68" s="1"/>
      <c r="O68" s="4"/>
      <c r="P68" s="4"/>
      <c r="Q68" s="4"/>
      <c r="R68" s="261"/>
      <c r="S68" s="261"/>
      <c r="T68" s="41" t="str">
        <f t="shared" ref="T68:T73" si="17">IF((ISNUMBER(SEARCH("Reimb",Q68))),"Provide original journal document # in next column &gt;&gt;&gt;&gt;","")</f>
        <v/>
      </c>
      <c r="U68" s="1"/>
      <c r="V68" s="44" t="str">
        <f t="shared" si="14"/>
        <v xml:space="preserve"> </v>
      </c>
      <c r="W68" s="42">
        <f t="shared" si="15"/>
        <v>0</v>
      </c>
      <c r="X68" s="41">
        <f t="shared" si="16"/>
        <v>0</v>
      </c>
      <c r="Y68" s="10"/>
      <c r="Z68" s="7"/>
      <c r="AA68" s="12"/>
      <c r="AB68" s="1"/>
      <c r="AC68" s="1"/>
      <c r="AD68" s="1"/>
      <c r="AE68" s="1"/>
      <c r="AF68" s="1"/>
      <c r="AG68" s="1"/>
      <c r="AH68" s="1"/>
      <c r="AI68" s="58"/>
      <c r="AJ68" s="58"/>
      <c r="AK68" s="58"/>
      <c r="AL68" s="170"/>
    </row>
    <row r="69" spans="1:38" s="23" customFormat="1">
      <c r="C69" s="43" t="str">
        <f>C66</f>
        <v/>
      </c>
      <c r="D69" s="39" t="str">
        <f t="shared" ca="1" si="12"/>
        <v>March</v>
      </c>
      <c r="E69" s="40" t="str">
        <f t="shared" ca="1" si="13"/>
        <v>2024</v>
      </c>
      <c r="F69" s="4"/>
      <c r="G69" s="4"/>
      <c r="H69" s="9"/>
      <c r="I69" s="1"/>
      <c r="J69" s="1"/>
      <c r="K69" s="1"/>
      <c r="L69" s="4"/>
      <c r="M69" s="9"/>
      <c r="N69" s="1"/>
      <c r="O69" s="4"/>
      <c r="P69" s="4"/>
      <c r="Q69" s="4"/>
      <c r="R69" s="261"/>
      <c r="S69" s="261"/>
      <c r="T69" s="41" t="str">
        <f t="shared" si="17"/>
        <v/>
      </c>
      <c r="U69" s="1"/>
      <c r="V69" s="44" t="str">
        <f t="shared" si="14"/>
        <v xml:space="preserve"> </v>
      </c>
      <c r="W69" s="42">
        <f t="shared" si="15"/>
        <v>0</v>
      </c>
      <c r="X69" s="41">
        <f t="shared" si="16"/>
        <v>0</v>
      </c>
      <c r="Y69" s="10"/>
      <c r="Z69" s="7"/>
      <c r="AA69" s="12"/>
      <c r="AB69" s="1"/>
      <c r="AC69" s="1"/>
      <c r="AD69" s="1"/>
      <c r="AE69" s="1"/>
      <c r="AF69" s="1"/>
      <c r="AG69" s="1"/>
      <c r="AH69" s="1"/>
      <c r="AI69" s="58"/>
      <c r="AJ69" s="58"/>
      <c r="AK69" s="58"/>
      <c r="AL69" s="170"/>
    </row>
    <row r="70" spans="1:38" s="23" customFormat="1">
      <c r="C70" s="43" t="str">
        <f>C66</f>
        <v/>
      </c>
      <c r="D70" s="39" t="str">
        <f t="shared" ca="1" si="12"/>
        <v>March</v>
      </c>
      <c r="E70" s="40" t="str">
        <f t="shared" ca="1" si="13"/>
        <v>2024</v>
      </c>
      <c r="F70" s="4"/>
      <c r="G70" s="4"/>
      <c r="H70" s="9"/>
      <c r="I70" s="1"/>
      <c r="J70" s="1"/>
      <c r="K70" s="1"/>
      <c r="L70" s="4"/>
      <c r="M70" s="9"/>
      <c r="N70" s="1"/>
      <c r="O70" s="4"/>
      <c r="P70" s="4"/>
      <c r="Q70" s="4"/>
      <c r="R70" s="261"/>
      <c r="S70" s="261"/>
      <c r="T70" s="41" t="str">
        <f t="shared" si="17"/>
        <v/>
      </c>
      <c r="U70" s="1"/>
      <c r="V70" s="44" t="str">
        <f t="shared" si="14"/>
        <v xml:space="preserve"> </v>
      </c>
      <c r="W70" s="42">
        <f t="shared" si="15"/>
        <v>0</v>
      </c>
      <c r="X70" s="41">
        <f t="shared" si="16"/>
        <v>0</v>
      </c>
      <c r="Y70" s="10"/>
      <c r="Z70" s="7"/>
      <c r="AA70" s="12"/>
      <c r="AB70" s="1"/>
      <c r="AC70" s="1"/>
      <c r="AD70" s="1"/>
      <c r="AE70" s="1"/>
      <c r="AF70" s="1"/>
      <c r="AG70" s="1"/>
      <c r="AH70" s="1"/>
      <c r="AI70" s="58"/>
      <c r="AJ70" s="58"/>
      <c r="AK70" s="58"/>
      <c r="AL70" s="170"/>
    </row>
    <row r="71" spans="1:38" s="23" customFormat="1">
      <c r="C71" s="43" t="str">
        <f>C66</f>
        <v/>
      </c>
      <c r="D71" s="39" t="str">
        <f t="shared" ca="1" si="12"/>
        <v>March</v>
      </c>
      <c r="E71" s="40" t="str">
        <f t="shared" ca="1" si="13"/>
        <v>2024</v>
      </c>
      <c r="F71" s="4"/>
      <c r="G71" s="4"/>
      <c r="H71" s="9"/>
      <c r="I71" s="1"/>
      <c r="J71" s="1"/>
      <c r="K71" s="1"/>
      <c r="L71" s="4"/>
      <c r="M71" s="9"/>
      <c r="N71" s="1"/>
      <c r="O71" s="4"/>
      <c r="P71" s="4"/>
      <c r="Q71" s="4"/>
      <c r="R71" s="261"/>
      <c r="S71" s="261"/>
      <c r="T71" s="41" t="str">
        <f t="shared" si="17"/>
        <v/>
      </c>
      <c r="U71" s="1"/>
      <c r="V71" s="44" t="str">
        <f t="shared" si="14"/>
        <v xml:space="preserve"> </v>
      </c>
      <c r="W71" s="42">
        <f t="shared" si="15"/>
        <v>0</v>
      </c>
      <c r="X71" s="41">
        <f t="shared" si="16"/>
        <v>0</v>
      </c>
      <c r="Y71" s="10"/>
      <c r="Z71" s="7"/>
      <c r="AA71" s="12"/>
      <c r="AB71" s="1"/>
      <c r="AC71" s="1"/>
      <c r="AD71" s="1"/>
      <c r="AE71" s="1"/>
      <c r="AF71" s="1"/>
      <c r="AG71" s="1"/>
      <c r="AH71" s="1"/>
      <c r="AI71" s="58"/>
      <c r="AJ71" s="58"/>
      <c r="AK71" s="58"/>
      <c r="AL71" s="170"/>
    </row>
    <row r="72" spans="1:38" s="23" customFormat="1">
      <c r="C72" s="43" t="str">
        <f>C66</f>
        <v/>
      </c>
      <c r="D72" s="39" t="str">
        <f t="shared" ca="1" si="12"/>
        <v>March</v>
      </c>
      <c r="E72" s="40" t="str">
        <f t="shared" ca="1" si="13"/>
        <v>2024</v>
      </c>
      <c r="F72" s="4"/>
      <c r="G72" s="4"/>
      <c r="H72" s="9"/>
      <c r="I72" s="1"/>
      <c r="J72" s="1"/>
      <c r="K72" s="1"/>
      <c r="L72" s="4"/>
      <c r="M72" s="9"/>
      <c r="N72" s="1"/>
      <c r="O72" s="4"/>
      <c r="P72" s="4"/>
      <c r="Q72" s="4"/>
      <c r="R72" s="261"/>
      <c r="S72" s="261"/>
      <c r="T72" s="41" t="str">
        <f t="shared" si="17"/>
        <v/>
      </c>
      <c r="U72" s="1"/>
      <c r="V72" s="44" t="str">
        <f t="shared" si="14"/>
        <v xml:space="preserve"> </v>
      </c>
      <c r="W72" s="42">
        <f t="shared" si="15"/>
        <v>0</v>
      </c>
      <c r="X72" s="41">
        <f t="shared" si="16"/>
        <v>0</v>
      </c>
      <c r="Y72" s="10"/>
      <c r="Z72" s="7"/>
      <c r="AA72" s="12"/>
      <c r="AB72" s="1"/>
      <c r="AC72" s="1"/>
      <c r="AD72" s="1"/>
      <c r="AE72" s="1"/>
      <c r="AF72" s="1"/>
      <c r="AG72" s="1"/>
      <c r="AH72" s="1"/>
      <c r="AI72" s="58"/>
      <c r="AJ72" s="58"/>
      <c r="AK72" s="58"/>
      <c r="AL72" s="170"/>
    </row>
    <row r="73" spans="1:38" s="23" customFormat="1" ht="15.75" thickBot="1">
      <c r="C73" s="45" t="str">
        <f>C66</f>
        <v/>
      </c>
      <c r="D73" s="46" t="str">
        <f t="shared" ca="1" si="12"/>
        <v>March</v>
      </c>
      <c r="E73" s="47" t="str">
        <f t="shared" ca="1" si="13"/>
        <v>2024</v>
      </c>
      <c r="F73" s="5"/>
      <c r="G73" s="5"/>
      <c r="H73" s="6"/>
      <c r="I73" s="2"/>
      <c r="J73" s="2"/>
      <c r="K73" s="2"/>
      <c r="L73" s="5"/>
      <c r="M73" s="6"/>
      <c r="N73" s="2"/>
      <c r="O73" s="5"/>
      <c r="P73" s="5"/>
      <c r="Q73" s="5"/>
      <c r="R73" s="262"/>
      <c r="S73" s="262"/>
      <c r="T73" s="48" t="str">
        <f t="shared" si="17"/>
        <v/>
      </c>
      <c r="U73" s="2"/>
      <c r="V73" s="49" t="str">
        <f t="shared" si="14"/>
        <v xml:space="preserve"> </v>
      </c>
      <c r="W73" s="50">
        <f t="shared" si="15"/>
        <v>0</v>
      </c>
      <c r="X73" s="48">
        <f t="shared" si="16"/>
        <v>0</v>
      </c>
      <c r="Y73" s="11"/>
      <c r="Z73" s="8"/>
      <c r="AA73" s="11"/>
      <c r="AB73" s="2"/>
      <c r="AC73" s="2"/>
      <c r="AD73" s="2"/>
      <c r="AE73" s="2"/>
      <c r="AF73" s="2"/>
      <c r="AG73" s="2"/>
      <c r="AH73" s="2"/>
      <c r="AI73" s="59"/>
      <c r="AJ73" s="59"/>
      <c r="AK73" s="59"/>
      <c r="AL73" s="174"/>
    </row>
    <row r="74" spans="1:38" s="23" customFormat="1" ht="15.75" thickBot="1">
      <c r="C74" s="51"/>
      <c r="D74" s="52"/>
      <c r="E74" s="52"/>
      <c r="F74" s="52"/>
      <c r="G74" s="53"/>
      <c r="H74" s="52"/>
      <c r="I74" s="52"/>
      <c r="J74" s="52"/>
      <c r="K74" s="52"/>
      <c r="L74" s="52"/>
      <c r="M74" s="52"/>
      <c r="N74" s="52"/>
      <c r="O74" s="52"/>
      <c r="P74" s="52"/>
      <c r="Q74" s="52"/>
      <c r="R74" s="52"/>
      <c r="S74" s="260"/>
      <c r="T74" s="52"/>
      <c r="U74" s="52"/>
      <c r="V74" s="52"/>
      <c r="W74" s="54"/>
      <c r="X74" s="52"/>
      <c r="Y74" s="52"/>
      <c r="Z74" s="54"/>
      <c r="AA74" s="52"/>
      <c r="AB74" s="52"/>
      <c r="AC74" s="52"/>
      <c r="AD74" s="52"/>
      <c r="AE74" s="52"/>
      <c r="AF74" s="52"/>
      <c r="AG74" s="52"/>
      <c r="AH74" s="52"/>
      <c r="AI74" s="60"/>
      <c r="AJ74" s="60"/>
      <c r="AK74" s="60"/>
      <c r="AL74" s="176"/>
    </row>
    <row r="75" spans="1:38" s="23" customFormat="1">
      <c r="A75" s="33" t="s">
        <v>29</v>
      </c>
      <c r="B75" s="33"/>
      <c r="C75" s="34" t="str">
        <f>IF(ISBLANK(C76),"",C76)</f>
        <v/>
      </c>
      <c r="D75" s="35" t="str">
        <f t="shared" ref="D75:D82" ca="1" si="18">$F$44</f>
        <v>March</v>
      </c>
      <c r="E75" s="36" t="str">
        <f t="shared" ref="E75:E82" ca="1" si="19">$N$1</f>
        <v>2024</v>
      </c>
      <c r="F75" s="36">
        <f>IF(OR(R75&gt;0, S75&gt;0), "3110", )</f>
        <v>0</v>
      </c>
      <c r="G75" s="36">
        <f>IF(OR(R75&gt;0, S75&gt;0), "13U10", )</f>
        <v>0</v>
      </c>
      <c r="H75" s="36">
        <f>IF(OR(R75&gt;0, S75&gt;0), "1000002", )</f>
        <v>0</v>
      </c>
      <c r="I75" s="36" t="str">
        <f>IF(ISBLANK(C76),"", IF(OR(R75&gt;=100000, S75&gt;=100000), "102110", VLOOKUP(C75,$D$1:$F$13,2,FALSE)))</f>
        <v/>
      </c>
      <c r="J75" s="36">
        <f>IF(OR(R75&gt;0, S75&gt;0), "00", )</f>
        <v>0</v>
      </c>
      <c r="K75" s="36">
        <f>IF(OR(R75&gt;0, S75&gt;0), "000", )</f>
        <v>0</v>
      </c>
      <c r="L75" s="36">
        <f>IF(OR(R75&gt;0, S75&gt;0), "0000000000", )</f>
        <v>0</v>
      </c>
      <c r="M75" s="36">
        <f>IF(OR(R75&gt;0, S75&gt;0), "000000", )</f>
        <v>0</v>
      </c>
      <c r="N75" s="36">
        <f>IF(OR(R75&gt;0, S75&gt;0), "0000", )</f>
        <v>0</v>
      </c>
      <c r="O75" s="36">
        <f>IF(OR(R75&gt;0, S75&gt;0), "000000", )</f>
        <v>0</v>
      </c>
      <c r="P75" s="36">
        <f>IF(OR(R75&gt;0, S75&gt;0), "000000", )</f>
        <v>0</v>
      </c>
      <c r="Q75" s="36" t="str">
        <f ca="1">"UCD"&amp;" "&amp;D76&amp;" "&amp;"Recharges"&amp;" "&amp;"To"&amp;" "&amp;C76</f>
        <v xml:space="preserve">UCD March Recharges To </v>
      </c>
      <c r="R75" s="259">
        <f>SUM(S76:S82)</f>
        <v>0</v>
      </c>
      <c r="S75" s="259">
        <f>SUM(R76:R82)</f>
        <v>0</v>
      </c>
      <c r="T75" s="37"/>
      <c r="U75" s="37"/>
      <c r="V75" s="37"/>
      <c r="W75" s="38"/>
      <c r="X75" s="37"/>
      <c r="Y75" s="37"/>
      <c r="Z75" s="38"/>
      <c r="AA75" s="37"/>
      <c r="AB75" s="37" t="str">
        <f>IF(ISERROR(VLOOKUP(C75,$AD$1:$AN$12,2,FALSE))," ",(VLOOKUP(C75,$AD$1:$AN$12,2,FALSE)))</f>
        <v xml:space="preserve"> </v>
      </c>
      <c r="AC75" s="37" t="str">
        <f>IF(ISERROR(VLOOKUP(C75,$AD$1:$AN$12,3,FALSE))," ",(VLOOKUP(C75,$AD$1:$AN$12,3,FALSE)))</f>
        <v xml:space="preserve"> </v>
      </c>
      <c r="AD75" s="37" t="str">
        <f>IF(ISERROR(VLOOKUP(C75,$AD$1:$AN$12,4,FALSE))," ",(VLOOKUP(C75,$AD$1:$AN$12,4,FALSE)))</f>
        <v xml:space="preserve"> </v>
      </c>
      <c r="AE75" s="37" t="str">
        <f>IF(ISERROR(VLOOKUP(C75,$AD$1:$AN$12,5,FALSE))," ",(VLOOKUP(C75,$AD$1:$AN$12,5,FALSE)))</f>
        <v xml:space="preserve"> </v>
      </c>
      <c r="AF75" s="37" t="str">
        <f>IF(ISERROR(VLOOKUP(C75,$AD$1:$AN$12,6,FALSE))," ",(VLOOKUP(C75,$AD$1:$AN$12,6,FALSE)))</f>
        <v xml:space="preserve"> </v>
      </c>
      <c r="AG75" s="37" t="str">
        <f>IF(ISERROR(VLOOKUP(C75,$AD$1:$AN$12,7,FALSE))," ",(VLOOKUP(C75,$AD$1:$AN$12,7,FALSE)))</f>
        <v xml:space="preserve"> </v>
      </c>
      <c r="AH75" s="37" t="str">
        <f>IF(ISERROR(VLOOKUP(C75,$AD$1:$AN$12,8,FALSE))," ",(VLOOKUP(C75,$AD$1:$AN$12,8,FALSE)))</f>
        <v xml:space="preserve"> </v>
      </c>
      <c r="AI75" s="57" t="str">
        <f>IF(ISERROR(VLOOKUP(C75,$AD$1:$AN$12,9,FALSE))," ",(VLOOKUP(C75,$AD$1:$AN$12,9,FALSE)))</f>
        <v xml:space="preserve"> </v>
      </c>
      <c r="AJ75" s="57" t="str">
        <f>IF(ISERROR(VLOOKUP(C75,$AD$1:$AN$12,10,FALSE))," ",(VLOOKUP(C75,$AD$1:$AN$12,10,FALSE)))</f>
        <v xml:space="preserve"> </v>
      </c>
      <c r="AK75" s="57" t="str">
        <f>IF(ISERROR(VLOOKUP(C75,$AD$1:$AN$12,11,FALSE))," ",(VLOOKUP(C75,$AD$1:$AN$12,11,FALSE)))</f>
        <v xml:space="preserve"> </v>
      </c>
      <c r="AL75" s="173"/>
    </row>
    <row r="76" spans="1:38" s="23" customFormat="1">
      <c r="C76" s="3"/>
      <c r="D76" s="39" t="str">
        <f t="shared" ca="1" si="18"/>
        <v>March</v>
      </c>
      <c r="E76" s="40" t="str">
        <f t="shared" ca="1" si="19"/>
        <v>2024</v>
      </c>
      <c r="F76" s="4"/>
      <c r="G76" s="4"/>
      <c r="H76" s="9"/>
      <c r="I76" s="1"/>
      <c r="J76" s="1"/>
      <c r="K76" s="1"/>
      <c r="L76" s="4"/>
      <c r="M76" s="9"/>
      <c r="N76" s="1"/>
      <c r="O76" s="4"/>
      <c r="P76" s="4"/>
      <c r="Q76" s="4"/>
      <c r="R76" s="261"/>
      <c r="S76" s="261"/>
      <c r="T76" s="41" t="str">
        <f>IF((ISNUMBER(SEARCH("Reimb",Q76))),"Provide original journal document # in next column &gt;&gt;&gt;&gt;","")</f>
        <v/>
      </c>
      <c r="U76" s="1"/>
      <c r="V76" s="44" t="str">
        <f t="shared" ref="V76:V82" si="20">$F$36&amp;" "&amp;$F$38</f>
        <v xml:space="preserve"> </v>
      </c>
      <c r="W76" s="42">
        <f t="shared" ref="W76:W82" si="21">$F$39</f>
        <v>0</v>
      </c>
      <c r="X76" s="41">
        <f t="shared" ref="X76:X82" si="22">$F$40</f>
        <v>0</v>
      </c>
      <c r="Y76" s="10"/>
      <c r="Z76" s="7"/>
      <c r="AA76" s="10"/>
      <c r="AB76" s="1"/>
      <c r="AC76" s="1"/>
      <c r="AD76" s="1"/>
      <c r="AE76" s="1"/>
      <c r="AF76" s="1"/>
      <c r="AG76" s="1"/>
      <c r="AH76" s="1"/>
      <c r="AI76" s="58"/>
      <c r="AJ76" s="58"/>
      <c r="AK76" s="58"/>
      <c r="AL76" s="170"/>
    </row>
    <row r="77" spans="1:38" s="23" customFormat="1">
      <c r="C77" s="43" t="str">
        <f>C75</f>
        <v/>
      </c>
      <c r="D77" s="39" t="str">
        <f t="shared" ca="1" si="18"/>
        <v>March</v>
      </c>
      <c r="E77" s="40" t="str">
        <f t="shared" ca="1" si="19"/>
        <v>2024</v>
      </c>
      <c r="F77" s="4"/>
      <c r="G77" s="4"/>
      <c r="H77" s="9"/>
      <c r="I77" s="1"/>
      <c r="J77" s="1"/>
      <c r="K77" s="1"/>
      <c r="L77" s="4"/>
      <c r="M77" s="9"/>
      <c r="N77" s="1"/>
      <c r="O77" s="4"/>
      <c r="P77" s="4"/>
      <c r="Q77" s="4"/>
      <c r="R77" s="261"/>
      <c r="S77" s="261"/>
      <c r="T77" s="41" t="str">
        <f t="shared" ref="T77:T82" si="23">IF((ISNUMBER(SEARCH("Reimb",Q77))),"Provide original journal document # in next column &gt;&gt;&gt;&gt;","")</f>
        <v/>
      </c>
      <c r="U77" s="1"/>
      <c r="V77" s="44" t="str">
        <f t="shared" si="20"/>
        <v xml:space="preserve"> </v>
      </c>
      <c r="W77" s="42">
        <f t="shared" si="21"/>
        <v>0</v>
      </c>
      <c r="X77" s="41">
        <f t="shared" si="22"/>
        <v>0</v>
      </c>
      <c r="Y77" s="10"/>
      <c r="Z77" s="7"/>
      <c r="AA77" s="12"/>
      <c r="AB77" s="1"/>
      <c r="AC77" s="1"/>
      <c r="AD77" s="1"/>
      <c r="AE77" s="1"/>
      <c r="AF77" s="1"/>
      <c r="AG77" s="1"/>
      <c r="AH77" s="1"/>
      <c r="AI77" s="58"/>
      <c r="AJ77" s="58"/>
      <c r="AK77" s="58"/>
      <c r="AL77" s="170"/>
    </row>
    <row r="78" spans="1:38" s="23" customFormat="1">
      <c r="C78" s="43" t="str">
        <f>C75</f>
        <v/>
      </c>
      <c r="D78" s="39" t="str">
        <f t="shared" ca="1" si="18"/>
        <v>March</v>
      </c>
      <c r="E78" s="40" t="str">
        <f t="shared" ca="1" si="19"/>
        <v>2024</v>
      </c>
      <c r="F78" s="4"/>
      <c r="G78" s="4"/>
      <c r="H78" s="9"/>
      <c r="I78" s="1"/>
      <c r="J78" s="1"/>
      <c r="K78" s="1"/>
      <c r="L78" s="4"/>
      <c r="M78" s="9"/>
      <c r="N78" s="1"/>
      <c r="O78" s="4"/>
      <c r="P78" s="4"/>
      <c r="Q78" s="4"/>
      <c r="R78" s="261"/>
      <c r="S78" s="261"/>
      <c r="T78" s="41" t="str">
        <f t="shared" si="23"/>
        <v/>
      </c>
      <c r="U78" s="1"/>
      <c r="V78" s="44" t="str">
        <f t="shared" si="20"/>
        <v xml:space="preserve"> </v>
      </c>
      <c r="W78" s="42">
        <f t="shared" si="21"/>
        <v>0</v>
      </c>
      <c r="X78" s="41">
        <f t="shared" si="22"/>
        <v>0</v>
      </c>
      <c r="Y78" s="10"/>
      <c r="Z78" s="7"/>
      <c r="AA78" s="12"/>
      <c r="AB78" s="1"/>
      <c r="AC78" s="1"/>
      <c r="AD78" s="1"/>
      <c r="AE78" s="1"/>
      <c r="AF78" s="1"/>
      <c r="AG78" s="1"/>
      <c r="AH78" s="1"/>
      <c r="AI78" s="58"/>
      <c r="AJ78" s="58"/>
      <c r="AK78" s="58"/>
      <c r="AL78" s="170"/>
    </row>
    <row r="79" spans="1:38" s="23" customFormat="1">
      <c r="C79" s="43" t="str">
        <f>C75</f>
        <v/>
      </c>
      <c r="D79" s="39" t="str">
        <f t="shared" ca="1" si="18"/>
        <v>March</v>
      </c>
      <c r="E79" s="40" t="str">
        <f t="shared" ca="1" si="19"/>
        <v>2024</v>
      </c>
      <c r="F79" s="4"/>
      <c r="G79" s="4"/>
      <c r="H79" s="9"/>
      <c r="I79" s="1"/>
      <c r="J79" s="1"/>
      <c r="K79" s="1"/>
      <c r="L79" s="4"/>
      <c r="M79" s="9"/>
      <c r="N79" s="1"/>
      <c r="O79" s="4"/>
      <c r="P79" s="4"/>
      <c r="Q79" s="4"/>
      <c r="R79" s="261"/>
      <c r="S79" s="261"/>
      <c r="T79" s="41" t="str">
        <f t="shared" si="23"/>
        <v/>
      </c>
      <c r="U79" s="1"/>
      <c r="V79" s="44" t="str">
        <f t="shared" si="20"/>
        <v xml:space="preserve"> </v>
      </c>
      <c r="W79" s="42">
        <f t="shared" si="21"/>
        <v>0</v>
      </c>
      <c r="X79" s="41">
        <f t="shared" si="22"/>
        <v>0</v>
      </c>
      <c r="Y79" s="10"/>
      <c r="Z79" s="7"/>
      <c r="AA79" s="12"/>
      <c r="AB79" s="1"/>
      <c r="AC79" s="1"/>
      <c r="AD79" s="1"/>
      <c r="AE79" s="1"/>
      <c r="AF79" s="1"/>
      <c r="AG79" s="1"/>
      <c r="AH79" s="1"/>
      <c r="AI79" s="58"/>
      <c r="AJ79" s="58"/>
      <c r="AK79" s="58"/>
      <c r="AL79" s="170"/>
    </row>
    <row r="80" spans="1:38" s="23" customFormat="1">
      <c r="C80" s="43" t="str">
        <f>C75</f>
        <v/>
      </c>
      <c r="D80" s="39" t="str">
        <f t="shared" ca="1" si="18"/>
        <v>March</v>
      </c>
      <c r="E80" s="40" t="str">
        <f t="shared" ca="1" si="19"/>
        <v>2024</v>
      </c>
      <c r="F80" s="4"/>
      <c r="G80" s="4"/>
      <c r="H80" s="9"/>
      <c r="I80" s="1"/>
      <c r="J80" s="1"/>
      <c r="K80" s="1"/>
      <c r="L80" s="4"/>
      <c r="M80" s="9"/>
      <c r="N80" s="1"/>
      <c r="O80" s="4"/>
      <c r="P80" s="4"/>
      <c r="Q80" s="4"/>
      <c r="R80" s="261"/>
      <c r="S80" s="261"/>
      <c r="T80" s="41" t="str">
        <f t="shared" si="23"/>
        <v/>
      </c>
      <c r="U80" s="1"/>
      <c r="V80" s="44" t="str">
        <f t="shared" si="20"/>
        <v xml:space="preserve"> </v>
      </c>
      <c r="W80" s="42">
        <f t="shared" si="21"/>
        <v>0</v>
      </c>
      <c r="X80" s="41">
        <f t="shared" si="22"/>
        <v>0</v>
      </c>
      <c r="Y80" s="10"/>
      <c r="Z80" s="7"/>
      <c r="AA80" s="12"/>
      <c r="AB80" s="1"/>
      <c r="AC80" s="1"/>
      <c r="AD80" s="1"/>
      <c r="AE80" s="1"/>
      <c r="AF80" s="1"/>
      <c r="AG80" s="1"/>
      <c r="AH80" s="1"/>
      <c r="AI80" s="58"/>
      <c r="AJ80" s="58"/>
      <c r="AK80" s="58"/>
      <c r="AL80" s="170"/>
    </row>
    <row r="81" spans="1:38" s="23" customFormat="1">
      <c r="C81" s="43" t="str">
        <f>C75</f>
        <v/>
      </c>
      <c r="D81" s="39" t="str">
        <f t="shared" ca="1" si="18"/>
        <v>March</v>
      </c>
      <c r="E81" s="40" t="str">
        <f t="shared" ca="1" si="19"/>
        <v>2024</v>
      </c>
      <c r="F81" s="4"/>
      <c r="G81" s="4"/>
      <c r="H81" s="9"/>
      <c r="I81" s="1"/>
      <c r="J81" s="1"/>
      <c r="K81" s="1"/>
      <c r="L81" s="4"/>
      <c r="M81" s="9"/>
      <c r="N81" s="1"/>
      <c r="O81" s="4"/>
      <c r="P81" s="4"/>
      <c r="Q81" s="4"/>
      <c r="R81" s="261"/>
      <c r="S81" s="261"/>
      <c r="T81" s="41" t="str">
        <f t="shared" si="23"/>
        <v/>
      </c>
      <c r="U81" s="1"/>
      <c r="V81" s="44" t="str">
        <f t="shared" si="20"/>
        <v xml:space="preserve"> </v>
      </c>
      <c r="W81" s="42">
        <f t="shared" si="21"/>
        <v>0</v>
      </c>
      <c r="X81" s="41">
        <f t="shared" si="22"/>
        <v>0</v>
      </c>
      <c r="Y81" s="10"/>
      <c r="Z81" s="7"/>
      <c r="AA81" s="12"/>
      <c r="AB81" s="1"/>
      <c r="AC81" s="1"/>
      <c r="AD81" s="1"/>
      <c r="AE81" s="1"/>
      <c r="AF81" s="1"/>
      <c r="AG81" s="1"/>
      <c r="AH81" s="1"/>
      <c r="AI81" s="58"/>
      <c r="AJ81" s="58"/>
      <c r="AK81" s="58"/>
      <c r="AL81" s="170"/>
    </row>
    <row r="82" spans="1:38" s="23" customFormat="1" ht="15.75" thickBot="1">
      <c r="C82" s="45" t="str">
        <f>C75</f>
        <v/>
      </c>
      <c r="D82" s="46" t="str">
        <f t="shared" ca="1" si="18"/>
        <v>March</v>
      </c>
      <c r="E82" s="47" t="str">
        <f t="shared" ca="1" si="19"/>
        <v>2024</v>
      </c>
      <c r="F82" s="5"/>
      <c r="G82" s="5"/>
      <c r="H82" s="6"/>
      <c r="I82" s="2"/>
      <c r="J82" s="2"/>
      <c r="K82" s="2"/>
      <c r="L82" s="5"/>
      <c r="M82" s="6"/>
      <c r="N82" s="2"/>
      <c r="O82" s="5"/>
      <c r="P82" s="5"/>
      <c r="Q82" s="5"/>
      <c r="R82" s="262"/>
      <c r="S82" s="262"/>
      <c r="T82" s="48" t="str">
        <f t="shared" si="23"/>
        <v/>
      </c>
      <c r="U82" s="2"/>
      <c r="V82" s="49" t="str">
        <f t="shared" si="20"/>
        <v xml:space="preserve"> </v>
      </c>
      <c r="W82" s="50">
        <f t="shared" si="21"/>
        <v>0</v>
      </c>
      <c r="X82" s="48">
        <f t="shared" si="22"/>
        <v>0</v>
      </c>
      <c r="Y82" s="11"/>
      <c r="Z82" s="8"/>
      <c r="AA82" s="11"/>
      <c r="AB82" s="2"/>
      <c r="AC82" s="2"/>
      <c r="AD82" s="2"/>
      <c r="AE82" s="2"/>
      <c r="AF82" s="2"/>
      <c r="AG82" s="2"/>
      <c r="AH82" s="2"/>
      <c r="AI82" s="59"/>
      <c r="AJ82" s="59"/>
      <c r="AK82" s="59"/>
      <c r="AL82" s="174"/>
    </row>
    <row r="83" spans="1:38" s="23" customFormat="1" ht="15.75" thickBot="1">
      <c r="C83" s="51"/>
      <c r="D83" s="52"/>
      <c r="E83" s="52"/>
      <c r="F83" s="52"/>
      <c r="G83" s="53"/>
      <c r="H83" s="52"/>
      <c r="I83" s="52"/>
      <c r="J83" s="52"/>
      <c r="K83" s="52"/>
      <c r="L83" s="52"/>
      <c r="M83" s="52"/>
      <c r="N83" s="52"/>
      <c r="O83" s="52"/>
      <c r="P83" s="52"/>
      <c r="Q83" s="52"/>
      <c r="R83" s="52"/>
      <c r="S83" s="260"/>
      <c r="T83" s="52"/>
      <c r="U83" s="52"/>
      <c r="V83" s="52"/>
      <c r="W83" s="54"/>
      <c r="X83" s="52"/>
      <c r="Y83" s="52"/>
      <c r="Z83" s="54"/>
      <c r="AA83" s="52"/>
      <c r="AB83" s="52"/>
      <c r="AC83" s="52"/>
      <c r="AD83" s="52"/>
      <c r="AE83" s="52"/>
      <c r="AF83" s="52"/>
      <c r="AG83" s="52"/>
      <c r="AH83" s="52"/>
      <c r="AI83" s="60"/>
      <c r="AJ83" s="60"/>
      <c r="AK83" s="60"/>
      <c r="AL83" s="176"/>
    </row>
    <row r="84" spans="1:38" s="23" customFormat="1">
      <c r="A84" s="33" t="s">
        <v>30</v>
      </c>
      <c r="B84" s="33"/>
      <c r="C84" s="34" t="str">
        <f>IF(ISBLANK(C85),"",C85)</f>
        <v/>
      </c>
      <c r="D84" s="35" t="str">
        <f t="shared" ref="D84:D91" ca="1" si="24">$F$44</f>
        <v>March</v>
      </c>
      <c r="E84" s="36" t="str">
        <f t="shared" ref="E84:E91" ca="1" si="25">$N$1</f>
        <v>2024</v>
      </c>
      <c r="F84" s="36">
        <f>IF(OR(R84&gt;0, S84&gt;0), "3110", )</f>
        <v>0</v>
      </c>
      <c r="G84" s="36">
        <f>IF(OR(R84&gt;0, S84&gt;0), "13U10", )</f>
        <v>0</v>
      </c>
      <c r="H84" s="36">
        <f>IF(OR(R84&gt;0, S84&gt;0), "1000002", )</f>
        <v>0</v>
      </c>
      <c r="I84" s="36" t="str">
        <f>IF(ISBLANK(C85),"", IF(OR(R84&gt;=100000, S84&gt;=100000), "102110", VLOOKUP(C84,$D$1:$F$13,2,FALSE)))</f>
        <v/>
      </c>
      <c r="J84" s="36">
        <f>IF(OR(R84&gt;0, S84&gt;0), "00", )</f>
        <v>0</v>
      </c>
      <c r="K84" s="36">
        <f>IF(OR(R84&gt;0, S84&gt;0), "000", )</f>
        <v>0</v>
      </c>
      <c r="L84" s="36">
        <f>IF(OR(R84&gt;0, S84&gt;0), "0000000000", )</f>
        <v>0</v>
      </c>
      <c r="M84" s="36">
        <f>IF(OR(R84&gt;0, S84&gt;0), "000000", )</f>
        <v>0</v>
      </c>
      <c r="N84" s="36">
        <f>IF(OR(R84&gt;0, S84&gt;0), "0000", )</f>
        <v>0</v>
      </c>
      <c r="O84" s="36">
        <f>IF(OR(R84&gt;0, S84&gt;0), "000000", )</f>
        <v>0</v>
      </c>
      <c r="P84" s="36">
        <f>IF(OR(R84&gt;0, S84&gt;0), "000000", )</f>
        <v>0</v>
      </c>
      <c r="Q84" s="36" t="str">
        <f ca="1">"UCD"&amp;" "&amp;D85&amp;" "&amp;"Recharges"&amp;" "&amp;"To"&amp;" "&amp;C85</f>
        <v xml:space="preserve">UCD March Recharges To </v>
      </c>
      <c r="R84" s="259">
        <f>SUM(S85:S91)</f>
        <v>0</v>
      </c>
      <c r="S84" s="259">
        <f>SUM(R85:R91)</f>
        <v>0</v>
      </c>
      <c r="T84" s="37"/>
      <c r="U84" s="37"/>
      <c r="V84" s="37"/>
      <c r="W84" s="38"/>
      <c r="X84" s="37"/>
      <c r="Y84" s="37"/>
      <c r="Z84" s="38"/>
      <c r="AA84" s="37"/>
      <c r="AB84" s="37" t="str">
        <f>IF(ISERROR(VLOOKUP(C84,$AD$1:$AN$12,2,FALSE))," ",(VLOOKUP(C84,$AD$1:$AN$12,2,FALSE)))</f>
        <v xml:space="preserve"> </v>
      </c>
      <c r="AC84" s="37" t="str">
        <f>IF(ISERROR(VLOOKUP(C84,$AD$1:$AN$12,3,FALSE))," ",(VLOOKUP(C84,$AD$1:$AN$12,3,FALSE)))</f>
        <v xml:space="preserve"> </v>
      </c>
      <c r="AD84" s="37" t="str">
        <f>IF(ISERROR(VLOOKUP(C84,$AD$1:$AN$12,4,FALSE))," ",(VLOOKUP(C84,$AD$1:$AN$12,4,FALSE)))</f>
        <v xml:space="preserve"> </v>
      </c>
      <c r="AE84" s="37" t="str">
        <f>IF(ISERROR(VLOOKUP(C84,$AD$1:$AN$12,5,FALSE))," ",(VLOOKUP(C84,$AD$1:$AN$12,5,FALSE)))</f>
        <v xml:space="preserve"> </v>
      </c>
      <c r="AF84" s="37" t="str">
        <f>IF(ISERROR(VLOOKUP(C84,$AD$1:$AN$12,6,FALSE))," ",(VLOOKUP(C84,$AD$1:$AN$12,6,FALSE)))</f>
        <v xml:space="preserve"> </v>
      </c>
      <c r="AG84" s="37" t="str">
        <f>IF(ISERROR(VLOOKUP(C84,$AD$1:$AN$12,7,FALSE))," ",(VLOOKUP(C84,$AD$1:$AN$12,7,FALSE)))</f>
        <v xml:space="preserve"> </v>
      </c>
      <c r="AH84" s="37" t="str">
        <f>IF(ISERROR(VLOOKUP(C84,$AD$1:$AN$12,8,FALSE))," ",(VLOOKUP(C84,$AD$1:$AN$12,8,FALSE)))</f>
        <v xml:space="preserve"> </v>
      </c>
      <c r="AI84" s="57" t="str">
        <f>IF(ISERROR(VLOOKUP(C84,$AD$1:$AN$12,9,FALSE))," ",(VLOOKUP(C84,$AD$1:$AN$12,9,FALSE)))</f>
        <v xml:space="preserve"> </v>
      </c>
      <c r="AJ84" s="57" t="str">
        <f>IF(ISERROR(VLOOKUP(C84,$AD$1:$AN$12,10,FALSE))," ",(VLOOKUP(C84,$AD$1:$AN$12,10,FALSE)))</f>
        <v xml:space="preserve"> </v>
      </c>
      <c r="AK84" s="57" t="str">
        <f>IF(ISERROR(VLOOKUP(C84,$AD$1:$AN$12,11,FALSE))," ",(VLOOKUP(C84,$AD$1:$AN$12,11,FALSE)))</f>
        <v xml:space="preserve"> </v>
      </c>
      <c r="AL84" s="173"/>
    </row>
    <row r="85" spans="1:38" s="23" customFormat="1">
      <c r="C85" s="3"/>
      <c r="D85" s="39" t="str">
        <f t="shared" ca="1" si="24"/>
        <v>March</v>
      </c>
      <c r="E85" s="40" t="str">
        <f t="shared" ca="1" si="25"/>
        <v>2024</v>
      </c>
      <c r="F85" s="4"/>
      <c r="G85" s="4"/>
      <c r="H85" s="9"/>
      <c r="I85" s="1"/>
      <c r="J85" s="1"/>
      <c r="K85" s="1"/>
      <c r="L85" s="4"/>
      <c r="M85" s="9"/>
      <c r="N85" s="1"/>
      <c r="O85" s="4"/>
      <c r="P85" s="4"/>
      <c r="Q85" s="4"/>
      <c r="R85" s="261"/>
      <c r="S85" s="261"/>
      <c r="T85" s="41" t="str">
        <f>IF((ISNUMBER(SEARCH("Reimb",Q85))),"Provide original journal document # in next column &gt;&gt;&gt;&gt;","")</f>
        <v/>
      </c>
      <c r="U85" s="1"/>
      <c r="V85" s="44" t="str">
        <f t="shared" ref="V85:V91" si="26">$F$36&amp;" "&amp;$F$38</f>
        <v xml:space="preserve"> </v>
      </c>
      <c r="W85" s="42">
        <f t="shared" ref="W85:W91" si="27">$F$39</f>
        <v>0</v>
      </c>
      <c r="X85" s="41">
        <f t="shared" ref="X85:X91" si="28">$F$40</f>
        <v>0</v>
      </c>
      <c r="Y85" s="10"/>
      <c r="Z85" s="7"/>
      <c r="AA85" s="10"/>
      <c r="AB85" s="1"/>
      <c r="AC85" s="1"/>
      <c r="AD85" s="1"/>
      <c r="AE85" s="1"/>
      <c r="AF85" s="1"/>
      <c r="AG85" s="1"/>
      <c r="AH85" s="1"/>
      <c r="AI85" s="58"/>
      <c r="AJ85" s="58"/>
      <c r="AK85" s="58"/>
      <c r="AL85" s="170"/>
    </row>
    <row r="86" spans="1:38" s="23" customFormat="1">
      <c r="C86" s="43" t="str">
        <f>C84</f>
        <v/>
      </c>
      <c r="D86" s="39" t="str">
        <f t="shared" ca="1" si="24"/>
        <v>March</v>
      </c>
      <c r="E86" s="40" t="str">
        <f t="shared" ca="1" si="25"/>
        <v>2024</v>
      </c>
      <c r="F86" s="4"/>
      <c r="G86" s="4"/>
      <c r="H86" s="9"/>
      <c r="I86" s="1"/>
      <c r="J86" s="1"/>
      <c r="K86" s="1"/>
      <c r="L86" s="4"/>
      <c r="M86" s="9"/>
      <c r="N86" s="1"/>
      <c r="O86" s="4"/>
      <c r="P86" s="4"/>
      <c r="Q86" s="4"/>
      <c r="R86" s="261"/>
      <c r="S86" s="261"/>
      <c r="T86" s="41" t="str">
        <f t="shared" ref="T86:T91" si="29">IF((ISNUMBER(SEARCH("Reimb",Q86))),"Provide original journal document # in next column &gt;&gt;&gt;&gt;","")</f>
        <v/>
      </c>
      <c r="U86" s="1"/>
      <c r="V86" s="44" t="str">
        <f t="shared" si="26"/>
        <v xml:space="preserve"> </v>
      </c>
      <c r="W86" s="42">
        <f t="shared" si="27"/>
        <v>0</v>
      </c>
      <c r="X86" s="41">
        <f t="shared" si="28"/>
        <v>0</v>
      </c>
      <c r="Y86" s="10"/>
      <c r="Z86" s="7"/>
      <c r="AA86" s="12"/>
      <c r="AB86" s="1"/>
      <c r="AC86" s="1"/>
      <c r="AD86" s="1"/>
      <c r="AE86" s="1"/>
      <c r="AF86" s="1"/>
      <c r="AG86" s="1"/>
      <c r="AH86" s="1"/>
      <c r="AI86" s="58"/>
      <c r="AJ86" s="58"/>
      <c r="AK86" s="58"/>
      <c r="AL86" s="170"/>
    </row>
    <row r="87" spans="1:38" s="23" customFormat="1">
      <c r="C87" s="43" t="str">
        <f>C84</f>
        <v/>
      </c>
      <c r="D87" s="39" t="str">
        <f t="shared" ca="1" si="24"/>
        <v>March</v>
      </c>
      <c r="E87" s="40" t="str">
        <f t="shared" ca="1" si="25"/>
        <v>2024</v>
      </c>
      <c r="F87" s="4"/>
      <c r="G87" s="4"/>
      <c r="H87" s="9"/>
      <c r="I87" s="1"/>
      <c r="J87" s="1"/>
      <c r="K87" s="1"/>
      <c r="L87" s="4"/>
      <c r="M87" s="9"/>
      <c r="N87" s="1"/>
      <c r="O87" s="4"/>
      <c r="P87" s="4"/>
      <c r="Q87" s="4"/>
      <c r="R87" s="261"/>
      <c r="S87" s="261"/>
      <c r="T87" s="41" t="str">
        <f t="shared" si="29"/>
        <v/>
      </c>
      <c r="U87" s="1"/>
      <c r="V87" s="44" t="str">
        <f t="shared" si="26"/>
        <v xml:space="preserve"> </v>
      </c>
      <c r="W87" s="42">
        <f t="shared" si="27"/>
        <v>0</v>
      </c>
      <c r="X87" s="41">
        <f t="shared" si="28"/>
        <v>0</v>
      </c>
      <c r="Y87" s="10"/>
      <c r="Z87" s="7"/>
      <c r="AA87" s="12"/>
      <c r="AB87" s="1"/>
      <c r="AC87" s="1"/>
      <c r="AD87" s="1"/>
      <c r="AE87" s="1"/>
      <c r="AF87" s="1"/>
      <c r="AG87" s="1"/>
      <c r="AH87" s="1"/>
      <c r="AI87" s="58"/>
      <c r="AJ87" s="58"/>
      <c r="AK87" s="58"/>
      <c r="AL87" s="170"/>
    </row>
    <row r="88" spans="1:38" s="23" customFormat="1">
      <c r="C88" s="43" t="str">
        <f>C84</f>
        <v/>
      </c>
      <c r="D88" s="39" t="str">
        <f t="shared" ca="1" si="24"/>
        <v>March</v>
      </c>
      <c r="E88" s="40" t="str">
        <f t="shared" ca="1" si="25"/>
        <v>2024</v>
      </c>
      <c r="F88" s="4"/>
      <c r="G88" s="4"/>
      <c r="H88" s="9"/>
      <c r="I88" s="1"/>
      <c r="J88" s="1"/>
      <c r="K88" s="1"/>
      <c r="L88" s="4"/>
      <c r="M88" s="9"/>
      <c r="N88" s="1"/>
      <c r="O88" s="4"/>
      <c r="P88" s="4"/>
      <c r="Q88" s="4"/>
      <c r="R88" s="261"/>
      <c r="S88" s="261"/>
      <c r="T88" s="41" t="str">
        <f t="shared" si="29"/>
        <v/>
      </c>
      <c r="U88" s="1"/>
      <c r="V88" s="44" t="str">
        <f t="shared" si="26"/>
        <v xml:space="preserve"> </v>
      </c>
      <c r="W88" s="42">
        <f t="shared" si="27"/>
        <v>0</v>
      </c>
      <c r="X88" s="41">
        <f t="shared" si="28"/>
        <v>0</v>
      </c>
      <c r="Y88" s="10"/>
      <c r="Z88" s="7"/>
      <c r="AA88" s="12"/>
      <c r="AB88" s="1"/>
      <c r="AC88" s="1"/>
      <c r="AD88" s="1"/>
      <c r="AE88" s="1"/>
      <c r="AF88" s="1"/>
      <c r="AG88" s="1"/>
      <c r="AH88" s="1"/>
      <c r="AI88" s="58"/>
      <c r="AJ88" s="58"/>
      <c r="AK88" s="58"/>
      <c r="AL88" s="170"/>
    </row>
    <row r="89" spans="1:38" s="23" customFormat="1">
      <c r="C89" s="43" t="str">
        <f>C84</f>
        <v/>
      </c>
      <c r="D89" s="39" t="str">
        <f t="shared" ca="1" si="24"/>
        <v>March</v>
      </c>
      <c r="E89" s="40" t="str">
        <f t="shared" ca="1" si="25"/>
        <v>2024</v>
      </c>
      <c r="F89" s="4"/>
      <c r="G89" s="4"/>
      <c r="H89" s="9"/>
      <c r="I89" s="1"/>
      <c r="J89" s="1"/>
      <c r="K89" s="1"/>
      <c r="L89" s="4"/>
      <c r="M89" s="9"/>
      <c r="N89" s="1"/>
      <c r="O89" s="4"/>
      <c r="P89" s="4"/>
      <c r="Q89" s="4"/>
      <c r="R89" s="261"/>
      <c r="S89" s="261"/>
      <c r="T89" s="41" t="str">
        <f t="shared" si="29"/>
        <v/>
      </c>
      <c r="U89" s="1"/>
      <c r="V89" s="44" t="str">
        <f t="shared" si="26"/>
        <v xml:space="preserve"> </v>
      </c>
      <c r="W89" s="42">
        <f t="shared" si="27"/>
        <v>0</v>
      </c>
      <c r="X89" s="41">
        <f t="shared" si="28"/>
        <v>0</v>
      </c>
      <c r="Y89" s="10"/>
      <c r="Z89" s="7"/>
      <c r="AA89" s="12"/>
      <c r="AB89" s="1"/>
      <c r="AC89" s="1"/>
      <c r="AD89" s="1"/>
      <c r="AE89" s="1"/>
      <c r="AF89" s="1"/>
      <c r="AG89" s="1"/>
      <c r="AH89" s="1"/>
      <c r="AI89" s="58"/>
      <c r="AJ89" s="58"/>
      <c r="AK89" s="58"/>
      <c r="AL89" s="170"/>
    </row>
    <row r="90" spans="1:38" s="23" customFormat="1">
      <c r="C90" s="43" t="str">
        <f>C84</f>
        <v/>
      </c>
      <c r="D90" s="39" t="str">
        <f t="shared" ca="1" si="24"/>
        <v>March</v>
      </c>
      <c r="E90" s="40" t="str">
        <f t="shared" ca="1" si="25"/>
        <v>2024</v>
      </c>
      <c r="F90" s="4"/>
      <c r="G90" s="4"/>
      <c r="H90" s="9"/>
      <c r="I90" s="1"/>
      <c r="J90" s="1"/>
      <c r="K90" s="1"/>
      <c r="L90" s="4"/>
      <c r="M90" s="9"/>
      <c r="N90" s="1"/>
      <c r="O90" s="4"/>
      <c r="P90" s="4"/>
      <c r="Q90" s="4"/>
      <c r="R90" s="261"/>
      <c r="S90" s="261"/>
      <c r="T90" s="41" t="str">
        <f t="shared" si="29"/>
        <v/>
      </c>
      <c r="U90" s="1"/>
      <c r="V90" s="44" t="str">
        <f t="shared" si="26"/>
        <v xml:space="preserve"> </v>
      </c>
      <c r="W90" s="42">
        <f t="shared" si="27"/>
        <v>0</v>
      </c>
      <c r="X90" s="41">
        <f t="shared" si="28"/>
        <v>0</v>
      </c>
      <c r="Y90" s="10"/>
      <c r="Z90" s="7"/>
      <c r="AA90" s="12"/>
      <c r="AB90" s="1"/>
      <c r="AC90" s="1"/>
      <c r="AD90" s="1"/>
      <c r="AE90" s="1"/>
      <c r="AF90" s="1"/>
      <c r="AG90" s="1"/>
      <c r="AH90" s="1"/>
      <c r="AI90" s="58"/>
      <c r="AJ90" s="58"/>
      <c r="AK90" s="58"/>
      <c r="AL90" s="170"/>
    </row>
    <row r="91" spans="1:38" s="23" customFormat="1" ht="15.75" thickBot="1">
      <c r="C91" s="45" t="str">
        <f>C84</f>
        <v/>
      </c>
      <c r="D91" s="46" t="str">
        <f t="shared" ca="1" si="24"/>
        <v>March</v>
      </c>
      <c r="E91" s="47" t="str">
        <f t="shared" ca="1" si="25"/>
        <v>2024</v>
      </c>
      <c r="F91" s="5"/>
      <c r="G91" s="5"/>
      <c r="H91" s="6"/>
      <c r="I91" s="2"/>
      <c r="J91" s="2"/>
      <c r="K91" s="2"/>
      <c r="L91" s="5"/>
      <c r="M91" s="6"/>
      <c r="N91" s="2"/>
      <c r="O91" s="5"/>
      <c r="P91" s="5"/>
      <c r="Q91" s="5"/>
      <c r="R91" s="262"/>
      <c r="S91" s="262"/>
      <c r="T91" s="48" t="str">
        <f t="shared" si="29"/>
        <v/>
      </c>
      <c r="U91" s="2"/>
      <c r="V91" s="49" t="str">
        <f t="shared" si="26"/>
        <v xml:space="preserve"> </v>
      </c>
      <c r="W91" s="50">
        <f t="shared" si="27"/>
        <v>0</v>
      </c>
      <c r="X91" s="48">
        <f t="shared" si="28"/>
        <v>0</v>
      </c>
      <c r="Y91" s="11"/>
      <c r="Z91" s="8"/>
      <c r="AA91" s="11"/>
      <c r="AB91" s="2"/>
      <c r="AC91" s="2"/>
      <c r="AD91" s="2"/>
      <c r="AE91" s="2"/>
      <c r="AF91" s="2"/>
      <c r="AG91" s="2"/>
      <c r="AH91" s="2"/>
      <c r="AI91" s="59"/>
      <c r="AJ91" s="59"/>
      <c r="AK91" s="59"/>
      <c r="AL91" s="174"/>
    </row>
    <row r="92" spans="1:38" s="23" customFormat="1" ht="15.75" thickBot="1">
      <c r="C92" s="51"/>
      <c r="D92" s="52"/>
      <c r="E92" s="52"/>
      <c r="F92" s="52"/>
      <c r="G92" s="53"/>
      <c r="H92" s="52"/>
      <c r="I92" s="52"/>
      <c r="J92" s="52"/>
      <c r="K92" s="52"/>
      <c r="L92" s="52"/>
      <c r="M92" s="52"/>
      <c r="N92" s="52"/>
      <c r="O92" s="52"/>
      <c r="P92" s="52"/>
      <c r="Q92" s="52"/>
      <c r="R92" s="52"/>
      <c r="S92" s="260"/>
      <c r="T92" s="52"/>
      <c r="U92" s="52"/>
      <c r="V92" s="52"/>
      <c r="W92" s="54"/>
      <c r="X92" s="52"/>
      <c r="Y92" s="52"/>
      <c r="Z92" s="54"/>
      <c r="AA92" s="52"/>
      <c r="AB92" s="52"/>
      <c r="AC92" s="52"/>
      <c r="AD92" s="52"/>
      <c r="AE92" s="52"/>
      <c r="AF92" s="52"/>
      <c r="AG92" s="52"/>
      <c r="AH92" s="52"/>
      <c r="AI92" s="60"/>
      <c r="AJ92" s="60"/>
      <c r="AK92" s="60"/>
      <c r="AL92" s="176"/>
    </row>
    <row r="93" spans="1:38" s="23" customFormat="1">
      <c r="A93" s="33" t="s">
        <v>31</v>
      </c>
      <c r="B93" s="33"/>
      <c r="C93" s="34" t="str">
        <f>IF(ISBLANK(C94),"",C94)</f>
        <v/>
      </c>
      <c r="D93" s="35" t="str">
        <f t="shared" ref="D93:D100" ca="1" si="30">$F$44</f>
        <v>March</v>
      </c>
      <c r="E93" s="36" t="str">
        <f t="shared" ref="E93:E100" ca="1" si="31">$N$1</f>
        <v>2024</v>
      </c>
      <c r="F93" s="36">
        <f>IF(OR(R93&gt;0, S93&gt;0), "3110", )</f>
        <v>0</v>
      </c>
      <c r="G93" s="36">
        <f>IF(OR(R93&gt;0, S93&gt;0), "13U10", )</f>
        <v>0</v>
      </c>
      <c r="H93" s="36">
        <f>IF(OR(R93&gt;0, S93&gt;0), "1000002", )</f>
        <v>0</v>
      </c>
      <c r="I93" s="36" t="str">
        <f>IF(ISBLANK(C94),"", IF(OR(R93&gt;=100000, S93&gt;=100000), "102110", VLOOKUP(C93,$D$1:$F$13,2,FALSE)))</f>
        <v/>
      </c>
      <c r="J93" s="36">
        <f>IF(OR(R93&gt;0, S93&gt;0), "00", )</f>
        <v>0</v>
      </c>
      <c r="K93" s="36">
        <f>IF(OR(R93&gt;0, S93&gt;0), "000", )</f>
        <v>0</v>
      </c>
      <c r="L93" s="36">
        <f>IF(OR(R93&gt;0, S93&gt;0), "0000000000", )</f>
        <v>0</v>
      </c>
      <c r="M93" s="36">
        <f>IF(OR(R93&gt;0, S93&gt;0), "000000", )</f>
        <v>0</v>
      </c>
      <c r="N93" s="36">
        <f>IF(OR(R93&gt;0, S93&gt;0), "0000", )</f>
        <v>0</v>
      </c>
      <c r="O93" s="36">
        <f>IF(OR(R93&gt;0, S93&gt;0), "000000", )</f>
        <v>0</v>
      </c>
      <c r="P93" s="36">
        <f>IF(OR(R93&gt;0, S93&gt;0), "000000", )</f>
        <v>0</v>
      </c>
      <c r="Q93" s="36" t="str">
        <f ca="1">"UCD"&amp;" "&amp;D94&amp;" "&amp;"Recharges"&amp;" "&amp;"To"&amp;" "&amp;C94</f>
        <v xml:space="preserve">UCD March Recharges To </v>
      </c>
      <c r="R93" s="259">
        <f>SUM(S94:S100)</f>
        <v>0</v>
      </c>
      <c r="S93" s="259">
        <f>SUM(R94:R100)</f>
        <v>0</v>
      </c>
      <c r="T93" s="37"/>
      <c r="U93" s="37"/>
      <c r="V93" s="37"/>
      <c r="W93" s="38"/>
      <c r="X93" s="37"/>
      <c r="Y93" s="37"/>
      <c r="Z93" s="38"/>
      <c r="AA93" s="37"/>
      <c r="AB93" s="37" t="str">
        <f>IF(ISERROR(VLOOKUP(C93,$AD$1:$AN$12,2,FALSE))," ",(VLOOKUP(C93,$AD$1:$AN$12,2,FALSE)))</f>
        <v xml:space="preserve"> </v>
      </c>
      <c r="AC93" s="37" t="str">
        <f>IF(ISERROR(VLOOKUP(C93,$AD$1:$AN$12,3,FALSE))," ",(VLOOKUP(C93,$AD$1:$AN$12,3,FALSE)))</f>
        <v xml:space="preserve"> </v>
      </c>
      <c r="AD93" s="37" t="str">
        <f>IF(ISERROR(VLOOKUP(C93,$AD$1:$AN$12,4,FALSE))," ",(VLOOKUP(C93,$AD$1:$AN$12,4,FALSE)))</f>
        <v xml:space="preserve"> </v>
      </c>
      <c r="AE93" s="37" t="str">
        <f>IF(ISERROR(VLOOKUP(C93,$AD$1:$AN$12,5,FALSE))," ",(VLOOKUP(C93,$AD$1:$AN$12,5,FALSE)))</f>
        <v xml:space="preserve"> </v>
      </c>
      <c r="AF93" s="37" t="str">
        <f>IF(ISERROR(VLOOKUP(C93,$AD$1:$AN$12,6,FALSE))," ",(VLOOKUP(C93,$AD$1:$AN$12,6,FALSE)))</f>
        <v xml:space="preserve"> </v>
      </c>
      <c r="AG93" s="37" t="str">
        <f>IF(ISERROR(VLOOKUP(C93,$AD$1:$AN$12,7,FALSE))," ",(VLOOKUP(C93,$AD$1:$AN$12,7,FALSE)))</f>
        <v xml:space="preserve"> </v>
      </c>
      <c r="AH93" s="37" t="str">
        <f>IF(ISERROR(VLOOKUP(C93,$AD$1:$AN$12,8,FALSE))," ",(VLOOKUP(C93,$AD$1:$AN$12,8,FALSE)))</f>
        <v xml:space="preserve"> </v>
      </c>
      <c r="AI93" s="57" t="str">
        <f>IF(ISERROR(VLOOKUP(C93,$AD$1:$AN$12,9,FALSE))," ",(VLOOKUP(C93,$AD$1:$AN$12,9,FALSE)))</f>
        <v xml:space="preserve"> </v>
      </c>
      <c r="AJ93" s="57" t="str">
        <f>IF(ISERROR(VLOOKUP(C93,$AD$1:$AN$12,10,FALSE))," ",(VLOOKUP(C93,$AD$1:$AN$12,10,FALSE)))</f>
        <v xml:space="preserve"> </v>
      </c>
      <c r="AK93" s="57" t="str">
        <f>IF(ISERROR(VLOOKUP(C93,$AD$1:$AN$12,11,FALSE))," ",(VLOOKUP(C93,$AD$1:$AN$12,11,FALSE)))</f>
        <v xml:space="preserve"> </v>
      </c>
      <c r="AL93" s="173"/>
    </row>
    <row r="94" spans="1:38" s="23" customFormat="1">
      <c r="C94" s="3"/>
      <c r="D94" s="39" t="str">
        <f t="shared" ca="1" si="30"/>
        <v>March</v>
      </c>
      <c r="E94" s="40" t="str">
        <f t="shared" ca="1" si="31"/>
        <v>2024</v>
      </c>
      <c r="F94" s="4"/>
      <c r="G94" s="4"/>
      <c r="H94" s="9"/>
      <c r="I94" s="1"/>
      <c r="J94" s="1"/>
      <c r="K94" s="1"/>
      <c r="L94" s="4"/>
      <c r="M94" s="9"/>
      <c r="N94" s="1"/>
      <c r="O94" s="4"/>
      <c r="P94" s="4"/>
      <c r="Q94" s="4"/>
      <c r="R94" s="261"/>
      <c r="S94" s="261"/>
      <c r="T94" s="41" t="str">
        <f>IF((ISNUMBER(SEARCH("Reimb",Q94))),"Provide original journal document # in next column &gt;&gt;&gt;&gt;","")</f>
        <v/>
      </c>
      <c r="U94" s="1"/>
      <c r="V94" s="44" t="str">
        <f t="shared" ref="V94:V100" si="32">$F$36&amp;" "&amp;$F$38</f>
        <v xml:space="preserve"> </v>
      </c>
      <c r="W94" s="42">
        <f t="shared" ref="W94:W100" si="33">$F$39</f>
        <v>0</v>
      </c>
      <c r="X94" s="41">
        <f t="shared" ref="X94:X100" si="34">$F$40</f>
        <v>0</v>
      </c>
      <c r="Y94" s="10"/>
      <c r="Z94" s="7"/>
      <c r="AA94" s="10"/>
      <c r="AB94" s="1"/>
      <c r="AC94" s="1"/>
      <c r="AD94" s="1"/>
      <c r="AE94" s="1"/>
      <c r="AF94" s="1"/>
      <c r="AG94" s="1"/>
      <c r="AH94" s="1"/>
      <c r="AI94" s="58"/>
      <c r="AJ94" s="58"/>
      <c r="AK94" s="58"/>
      <c r="AL94" s="170"/>
    </row>
    <row r="95" spans="1:38" s="23" customFormat="1">
      <c r="C95" s="43" t="str">
        <f>C93</f>
        <v/>
      </c>
      <c r="D95" s="39" t="str">
        <f t="shared" ca="1" si="30"/>
        <v>March</v>
      </c>
      <c r="E95" s="40" t="str">
        <f t="shared" ca="1" si="31"/>
        <v>2024</v>
      </c>
      <c r="F95" s="4"/>
      <c r="G95" s="4"/>
      <c r="H95" s="9"/>
      <c r="I95" s="1"/>
      <c r="J95" s="1"/>
      <c r="K95" s="1"/>
      <c r="L95" s="4"/>
      <c r="M95" s="9"/>
      <c r="N95" s="1"/>
      <c r="O95" s="4"/>
      <c r="P95" s="4"/>
      <c r="Q95" s="4"/>
      <c r="R95" s="261"/>
      <c r="S95" s="261"/>
      <c r="T95" s="41" t="str">
        <f t="shared" ref="T95:T100" si="35">IF((ISNUMBER(SEARCH("Reimb",Q95))),"Provide original journal document # in next column &gt;&gt;&gt;&gt;","")</f>
        <v/>
      </c>
      <c r="U95" s="1"/>
      <c r="V95" s="44" t="str">
        <f t="shared" si="32"/>
        <v xml:space="preserve"> </v>
      </c>
      <c r="W95" s="42">
        <f t="shared" si="33"/>
        <v>0</v>
      </c>
      <c r="X95" s="41">
        <f t="shared" si="34"/>
        <v>0</v>
      </c>
      <c r="Y95" s="10"/>
      <c r="Z95" s="7"/>
      <c r="AA95" s="12"/>
      <c r="AB95" s="1"/>
      <c r="AC95" s="1"/>
      <c r="AD95" s="1"/>
      <c r="AE95" s="1"/>
      <c r="AF95" s="1"/>
      <c r="AG95" s="1"/>
      <c r="AH95" s="1"/>
      <c r="AI95" s="58"/>
      <c r="AJ95" s="58"/>
      <c r="AK95" s="58"/>
      <c r="AL95" s="170"/>
    </row>
    <row r="96" spans="1:38" s="23" customFormat="1">
      <c r="C96" s="43" t="str">
        <f>C93</f>
        <v/>
      </c>
      <c r="D96" s="39" t="str">
        <f t="shared" ca="1" si="30"/>
        <v>March</v>
      </c>
      <c r="E96" s="40" t="str">
        <f t="shared" ca="1" si="31"/>
        <v>2024</v>
      </c>
      <c r="F96" s="4"/>
      <c r="G96" s="4"/>
      <c r="H96" s="9"/>
      <c r="I96" s="1"/>
      <c r="J96" s="1"/>
      <c r="K96" s="1"/>
      <c r="L96" s="4"/>
      <c r="M96" s="9"/>
      <c r="N96" s="1"/>
      <c r="O96" s="4"/>
      <c r="P96" s="4"/>
      <c r="Q96" s="4"/>
      <c r="R96" s="261"/>
      <c r="S96" s="261"/>
      <c r="T96" s="41" t="str">
        <f t="shared" si="35"/>
        <v/>
      </c>
      <c r="U96" s="1"/>
      <c r="V96" s="44" t="str">
        <f t="shared" si="32"/>
        <v xml:space="preserve"> </v>
      </c>
      <c r="W96" s="42">
        <f t="shared" si="33"/>
        <v>0</v>
      </c>
      <c r="X96" s="41">
        <f t="shared" si="34"/>
        <v>0</v>
      </c>
      <c r="Y96" s="10"/>
      <c r="Z96" s="7"/>
      <c r="AA96" s="12"/>
      <c r="AB96" s="1"/>
      <c r="AC96" s="1"/>
      <c r="AD96" s="1"/>
      <c r="AE96" s="1"/>
      <c r="AF96" s="1"/>
      <c r="AG96" s="1"/>
      <c r="AH96" s="1"/>
      <c r="AI96" s="58"/>
      <c r="AJ96" s="58"/>
      <c r="AK96" s="58"/>
      <c r="AL96" s="170"/>
    </row>
    <row r="97" spans="1:38" s="23" customFormat="1">
      <c r="C97" s="43" t="str">
        <f>C93</f>
        <v/>
      </c>
      <c r="D97" s="39" t="str">
        <f t="shared" ca="1" si="30"/>
        <v>March</v>
      </c>
      <c r="E97" s="40" t="str">
        <f t="shared" ca="1" si="31"/>
        <v>2024</v>
      </c>
      <c r="F97" s="4"/>
      <c r="G97" s="4"/>
      <c r="H97" s="9"/>
      <c r="I97" s="1"/>
      <c r="J97" s="1"/>
      <c r="K97" s="1"/>
      <c r="L97" s="4"/>
      <c r="M97" s="9"/>
      <c r="N97" s="1"/>
      <c r="O97" s="4"/>
      <c r="P97" s="4"/>
      <c r="Q97" s="4"/>
      <c r="R97" s="261"/>
      <c r="S97" s="261"/>
      <c r="T97" s="41" t="str">
        <f t="shared" si="35"/>
        <v/>
      </c>
      <c r="U97" s="1"/>
      <c r="V97" s="44" t="str">
        <f t="shared" si="32"/>
        <v xml:space="preserve"> </v>
      </c>
      <c r="W97" s="42">
        <f t="shared" si="33"/>
        <v>0</v>
      </c>
      <c r="X97" s="41">
        <f t="shared" si="34"/>
        <v>0</v>
      </c>
      <c r="Y97" s="10"/>
      <c r="Z97" s="7"/>
      <c r="AA97" s="12"/>
      <c r="AB97" s="1"/>
      <c r="AC97" s="1"/>
      <c r="AD97" s="1"/>
      <c r="AE97" s="1"/>
      <c r="AF97" s="1"/>
      <c r="AG97" s="1"/>
      <c r="AH97" s="1"/>
      <c r="AI97" s="58"/>
      <c r="AJ97" s="58"/>
      <c r="AK97" s="58"/>
      <c r="AL97" s="170"/>
    </row>
    <row r="98" spans="1:38" s="23" customFormat="1">
      <c r="C98" s="43" t="str">
        <f>C93</f>
        <v/>
      </c>
      <c r="D98" s="39" t="str">
        <f t="shared" ca="1" si="30"/>
        <v>March</v>
      </c>
      <c r="E98" s="40" t="str">
        <f t="shared" ca="1" si="31"/>
        <v>2024</v>
      </c>
      <c r="F98" s="4"/>
      <c r="G98" s="4"/>
      <c r="H98" s="9"/>
      <c r="I98" s="1"/>
      <c r="J98" s="1"/>
      <c r="K98" s="1"/>
      <c r="L98" s="4"/>
      <c r="M98" s="9"/>
      <c r="N98" s="1"/>
      <c r="O98" s="4"/>
      <c r="P98" s="4"/>
      <c r="Q98" s="4"/>
      <c r="R98" s="261"/>
      <c r="S98" s="261"/>
      <c r="T98" s="41" t="str">
        <f t="shared" si="35"/>
        <v/>
      </c>
      <c r="U98" s="1"/>
      <c r="V98" s="44" t="str">
        <f t="shared" si="32"/>
        <v xml:space="preserve"> </v>
      </c>
      <c r="W98" s="42">
        <f t="shared" si="33"/>
        <v>0</v>
      </c>
      <c r="X98" s="41">
        <f t="shared" si="34"/>
        <v>0</v>
      </c>
      <c r="Y98" s="10"/>
      <c r="Z98" s="7"/>
      <c r="AA98" s="12"/>
      <c r="AB98" s="1"/>
      <c r="AC98" s="1"/>
      <c r="AD98" s="1"/>
      <c r="AE98" s="1"/>
      <c r="AF98" s="1"/>
      <c r="AG98" s="1"/>
      <c r="AH98" s="1"/>
      <c r="AI98" s="58"/>
      <c r="AJ98" s="58"/>
      <c r="AK98" s="58"/>
      <c r="AL98" s="170"/>
    </row>
    <row r="99" spans="1:38" s="23" customFormat="1">
      <c r="C99" s="43" t="str">
        <f>C93</f>
        <v/>
      </c>
      <c r="D99" s="39" t="str">
        <f t="shared" ca="1" si="30"/>
        <v>March</v>
      </c>
      <c r="E99" s="40" t="str">
        <f t="shared" ca="1" si="31"/>
        <v>2024</v>
      </c>
      <c r="F99" s="4"/>
      <c r="G99" s="4"/>
      <c r="H99" s="9"/>
      <c r="I99" s="1"/>
      <c r="J99" s="1"/>
      <c r="K99" s="1"/>
      <c r="L99" s="4"/>
      <c r="M99" s="9"/>
      <c r="N99" s="1"/>
      <c r="O99" s="4"/>
      <c r="P99" s="4"/>
      <c r="Q99" s="4"/>
      <c r="R99" s="261"/>
      <c r="S99" s="261"/>
      <c r="T99" s="41" t="str">
        <f t="shared" si="35"/>
        <v/>
      </c>
      <c r="U99" s="1"/>
      <c r="V99" s="44" t="str">
        <f t="shared" si="32"/>
        <v xml:space="preserve"> </v>
      </c>
      <c r="W99" s="42">
        <f t="shared" si="33"/>
        <v>0</v>
      </c>
      <c r="X99" s="41">
        <f t="shared" si="34"/>
        <v>0</v>
      </c>
      <c r="Y99" s="10"/>
      <c r="Z99" s="7"/>
      <c r="AA99" s="12"/>
      <c r="AB99" s="1"/>
      <c r="AC99" s="1"/>
      <c r="AD99" s="1"/>
      <c r="AE99" s="1"/>
      <c r="AF99" s="1"/>
      <c r="AG99" s="1"/>
      <c r="AH99" s="1"/>
      <c r="AI99" s="58"/>
      <c r="AJ99" s="58"/>
      <c r="AK99" s="58"/>
      <c r="AL99" s="170"/>
    </row>
    <row r="100" spans="1:38" s="23" customFormat="1" ht="15.75" thickBot="1">
      <c r="C100" s="45" t="str">
        <f>C93</f>
        <v/>
      </c>
      <c r="D100" s="46" t="str">
        <f t="shared" ca="1" si="30"/>
        <v>March</v>
      </c>
      <c r="E100" s="47" t="str">
        <f t="shared" ca="1" si="31"/>
        <v>2024</v>
      </c>
      <c r="F100" s="5"/>
      <c r="G100" s="5"/>
      <c r="H100" s="6"/>
      <c r="I100" s="2"/>
      <c r="J100" s="2"/>
      <c r="K100" s="2"/>
      <c r="L100" s="5"/>
      <c r="M100" s="6"/>
      <c r="N100" s="2"/>
      <c r="O100" s="5"/>
      <c r="P100" s="5"/>
      <c r="Q100" s="5"/>
      <c r="R100" s="262"/>
      <c r="S100" s="262"/>
      <c r="T100" s="48" t="str">
        <f t="shared" si="35"/>
        <v/>
      </c>
      <c r="U100" s="2"/>
      <c r="V100" s="49" t="str">
        <f t="shared" si="32"/>
        <v xml:space="preserve"> </v>
      </c>
      <c r="W100" s="50">
        <f t="shared" si="33"/>
        <v>0</v>
      </c>
      <c r="X100" s="48">
        <f t="shared" si="34"/>
        <v>0</v>
      </c>
      <c r="Y100" s="11"/>
      <c r="Z100" s="8"/>
      <c r="AA100" s="11"/>
      <c r="AB100" s="2"/>
      <c r="AC100" s="2"/>
      <c r="AD100" s="2"/>
      <c r="AE100" s="2"/>
      <c r="AF100" s="2"/>
      <c r="AG100" s="2"/>
      <c r="AH100" s="2"/>
      <c r="AI100" s="59"/>
      <c r="AJ100" s="59"/>
      <c r="AK100" s="59"/>
      <c r="AL100" s="174"/>
    </row>
    <row r="101" spans="1:38" s="23" customFormat="1" ht="15.75" thickBot="1">
      <c r="C101" s="51"/>
      <c r="D101" s="52"/>
      <c r="E101" s="52"/>
      <c r="F101" s="52"/>
      <c r="G101" s="53"/>
      <c r="H101" s="52"/>
      <c r="I101" s="52"/>
      <c r="J101" s="52"/>
      <c r="K101" s="52"/>
      <c r="L101" s="52"/>
      <c r="M101" s="52"/>
      <c r="N101" s="52"/>
      <c r="O101" s="52"/>
      <c r="P101" s="52"/>
      <c r="Q101" s="52"/>
      <c r="R101" s="52"/>
      <c r="S101" s="260"/>
      <c r="T101" s="52"/>
      <c r="U101" s="52"/>
      <c r="V101" s="52"/>
      <c r="W101" s="54"/>
      <c r="X101" s="52"/>
      <c r="Y101" s="52"/>
      <c r="Z101" s="54"/>
      <c r="AA101" s="52"/>
      <c r="AB101" s="52"/>
      <c r="AC101" s="52"/>
      <c r="AD101" s="52"/>
      <c r="AE101" s="52"/>
      <c r="AF101" s="52"/>
      <c r="AG101" s="52"/>
      <c r="AH101" s="52"/>
      <c r="AI101" s="60"/>
      <c r="AJ101" s="60"/>
      <c r="AK101" s="60"/>
      <c r="AL101" s="176"/>
    </row>
    <row r="102" spans="1:38" s="23" customFormat="1">
      <c r="A102" s="33" t="s">
        <v>32</v>
      </c>
      <c r="B102" s="33"/>
      <c r="C102" s="34" t="str">
        <f>IF(ISBLANK(C103),"",C103)</f>
        <v/>
      </c>
      <c r="D102" s="35" t="str">
        <f t="shared" ref="D102:D109" ca="1" si="36">$F$44</f>
        <v>March</v>
      </c>
      <c r="E102" s="36" t="str">
        <f t="shared" ref="E102:E109" ca="1" si="37">$N$1</f>
        <v>2024</v>
      </c>
      <c r="F102" s="36">
        <f>IF(OR(R102&gt;0, S102&gt;0), "3110", )</f>
        <v>0</v>
      </c>
      <c r="G102" s="36">
        <f>IF(OR(R102&gt;0, S102&gt;0), "13U10", )</f>
        <v>0</v>
      </c>
      <c r="H102" s="36">
        <f>IF(OR(R102&gt;0, S102&gt;0), "1000002", )</f>
        <v>0</v>
      </c>
      <c r="I102" s="36" t="str">
        <f>IF(ISBLANK(C103),"", IF(OR(R102&gt;=100000, S102&gt;=100000), "102110", VLOOKUP(C102,$D$1:$F$13,2,FALSE)))</f>
        <v/>
      </c>
      <c r="J102" s="36">
        <f>IF(OR(R102&gt;0, S102&gt;0), "00", )</f>
        <v>0</v>
      </c>
      <c r="K102" s="36">
        <f>IF(OR(R102&gt;0, S102&gt;0), "000", )</f>
        <v>0</v>
      </c>
      <c r="L102" s="36">
        <f>IF(OR(R102&gt;0, S102&gt;0), "0000000000", )</f>
        <v>0</v>
      </c>
      <c r="M102" s="36">
        <f>IF(OR(R102&gt;0, S102&gt;0), "000000", )</f>
        <v>0</v>
      </c>
      <c r="N102" s="36">
        <f>IF(OR(R102&gt;0, S102&gt;0), "0000", )</f>
        <v>0</v>
      </c>
      <c r="O102" s="36">
        <f>IF(OR(R102&gt;0, S102&gt;0), "000000", )</f>
        <v>0</v>
      </c>
      <c r="P102" s="36">
        <f>IF(OR(R102&gt;0, S102&gt;0), "000000", )</f>
        <v>0</v>
      </c>
      <c r="Q102" s="36" t="str">
        <f ca="1">"UCD"&amp;" "&amp;D103&amp;" "&amp;"Recharges"&amp;" "&amp;"To"&amp;" "&amp;C103</f>
        <v xml:space="preserve">UCD March Recharges To </v>
      </c>
      <c r="R102" s="259">
        <f>SUM(S103:S109)</f>
        <v>0</v>
      </c>
      <c r="S102" s="259">
        <f>SUM(R103:R109)</f>
        <v>0</v>
      </c>
      <c r="T102" s="37"/>
      <c r="U102" s="37"/>
      <c r="V102" s="37"/>
      <c r="W102" s="38"/>
      <c r="X102" s="37"/>
      <c r="Y102" s="37"/>
      <c r="Z102" s="38"/>
      <c r="AA102" s="37"/>
      <c r="AB102" s="37" t="str">
        <f>IF(ISERROR(VLOOKUP(C102,$AD$1:$AN$12,2,FALSE))," ",(VLOOKUP(C102,$AD$1:$AN$12,2,FALSE)))</f>
        <v xml:space="preserve"> </v>
      </c>
      <c r="AC102" s="37" t="str">
        <f>IF(ISERROR(VLOOKUP(C102,$AD$1:$AN$12,3,FALSE))," ",(VLOOKUP(C102,$AD$1:$AN$12,3,FALSE)))</f>
        <v xml:space="preserve"> </v>
      </c>
      <c r="AD102" s="37" t="str">
        <f>IF(ISERROR(VLOOKUP(C102,$AD$1:$AN$12,4,FALSE))," ",(VLOOKUP(C102,$AD$1:$AN$12,4,FALSE)))</f>
        <v xml:space="preserve"> </v>
      </c>
      <c r="AE102" s="37" t="str">
        <f>IF(ISERROR(VLOOKUP(C102,$AD$1:$AN$12,5,FALSE))," ",(VLOOKUP(C102,$AD$1:$AN$12,5,FALSE)))</f>
        <v xml:space="preserve"> </v>
      </c>
      <c r="AF102" s="37" t="str">
        <f>IF(ISERROR(VLOOKUP(C102,$AD$1:$AN$12,6,FALSE))," ",(VLOOKUP(C102,$AD$1:$AN$12,6,FALSE)))</f>
        <v xml:space="preserve"> </v>
      </c>
      <c r="AG102" s="37" t="str">
        <f>IF(ISERROR(VLOOKUP(C102,$AD$1:$AN$12,7,FALSE))," ",(VLOOKUP(C102,$AD$1:$AN$12,7,FALSE)))</f>
        <v xml:space="preserve"> </v>
      </c>
      <c r="AH102" s="37" t="str">
        <f>IF(ISERROR(VLOOKUP(C102,$AD$1:$AN$12,8,FALSE))," ",(VLOOKUP(C102,$AD$1:$AN$12,8,FALSE)))</f>
        <v xml:space="preserve"> </v>
      </c>
      <c r="AI102" s="57" t="str">
        <f>IF(ISERROR(VLOOKUP(C102,$AD$1:$AN$12,9,FALSE))," ",(VLOOKUP(C102,$AD$1:$AN$12,9,FALSE)))</f>
        <v xml:space="preserve"> </v>
      </c>
      <c r="AJ102" s="57" t="str">
        <f>IF(ISERROR(VLOOKUP(C102,$AD$1:$AN$12,10,FALSE))," ",(VLOOKUP(C102,$AD$1:$AN$12,10,FALSE)))</f>
        <v xml:space="preserve"> </v>
      </c>
      <c r="AK102" s="57" t="str">
        <f>IF(ISERROR(VLOOKUP(C102,$AD$1:$AN$12,11,FALSE))," ",(VLOOKUP(C102,$AD$1:$AN$12,11,FALSE)))</f>
        <v xml:space="preserve"> </v>
      </c>
      <c r="AL102" s="173"/>
    </row>
    <row r="103" spans="1:38" s="23" customFormat="1">
      <c r="C103" s="3"/>
      <c r="D103" s="39" t="str">
        <f t="shared" ca="1" si="36"/>
        <v>March</v>
      </c>
      <c r="E103" s="40" t="str">
        <f t="shared" ca="1" si="37"/>
        <v>2024</v>
      </c>
      <c r="F103" s="4"/>
      <c r="G103" s="4"/>
      <c r="H103" s="9"/>
      <c r="I103" s="1"/>
      <c r="J103" s="1"/>
      <c r="K103" s="1"/>
      <c r="L103" s="4"/>
      <c r="M103" s="9"/>
      <c r="N103" s="1"/>
      <c r="O103" s="4"/>
      <c r="P103" s="4"/>
      <c r="Q103" s="4"/>
      <c r="R103" s="261"/>
      <c r="S103" s="261"/>
      <c r="T103" s="41" t="str">
        <f>IF((ISNUMBER(SEARCH("Reimb",Q103))),"Provide original journal document # in next column &gt;&gt;&gt;&gt;","")</f>
        <v/>
      </c>
      <c r="U103" s="1"/>
      <c r="V103" s="44" t="str">
        <f t="shared" ref="V103:V109" si="38">$F$36&amp;" "&amp;$F$38</f>
        <v xml:space="preserve"> </v>
      </c>
      <c r="W103" s="42">
        <f t="shared" ref="W103:W109" si="39">$F$39</f>
        <v>0</v>
      </c>
      <c r="X103" s="41">
        <f t="shared" ref="X103:X109" si="40">$F$40</f>
        <v>0</v>
      </c>
      <c r="Y103" s="10"/>
      <c r="Z103" s="7"/>
      <c r="AA103" s="10"/>
      <c r="AB103" s="1"/>
      <c r="AC103" s="1"/>
      <c r="AD103" s="1"/>
      <c r="AE103" s="1"/>
      <c r="AF103" s="1"/>
      <c r="AG103" s="1"/>
      <c r="AH103" s="1"/>
      <c r="AI103" s="58"/>
      <c r="AJ103" s="58"/>
      <c r="AK103" s="58"/>
      <c r="AL103" s="170"/>
    </row>
    <row r="104" spans="1:38" s="23" customFormat="1">
      <c r="C104" s="43" t="str">
        <f>C102</f>
        <v/>
      </c>
      <c r="D104" s="39" t="str">
        <f t="shared" ca="1" si="36"/>
        <v>March</v>
      </c>
      <c r="E104" s="40" t="str">
        <f t="shared" ca="1" si="37"/>
        <v>2024</v>
      </c>
      <c r="F104" s="4"/>
      <c r="G104" s="4"/>
      <c r="H104" s="9"/>
      <c r="I104" s="1"/>
      <c r="J104" s="1"/>
      <c r="K104" s="1"/>
      <c r="L104" s="4"/>
      <c r="M104" s="9"/>
      <c r="N104" s="1"/>
      <c r="O104" s="4"/>
      <c r="P104" s="4"/>
      <c r="Q104" s="4"/>
      <c r="R104" s="261"/>
      <c r="S104" s="261"/>
      <c r="T104" s="41" t="str">
        <f t="shared" ref="T104:T109" si="41">IF((ISNUMBER(SEARCH("Reimb",Q104))),"Provide original journal document # in next column &gt;&gt;&gt;&gt;","")</f>
        <v/>
      </c>
      <c r="U104" s="1"/>
      <c r="V104" s="44" t="str">
        <f t="shared" si="38"/>
        <v xml:space="preserve"> </v>
      </c>
      <c r="W104" s="42">
        <f t="shared" si="39"/>
        <v>0</v>
      </c>
      <c r="X104" s="41">
        <f t="shared" si="40"/>
        <v>0</v>
      </c>
      <c r="Y104" s="10"/>
      <c r="Z104" s="7"/>
      <c r="AA104" s="12"/>
      <c r="AB104" s="1"/>
      <c r="AC104" s="1"/>
      <c r="AD104" s="1"/>
      <c r="AE104" s="1"/>
      <c r="AF104" s="1"/>
      <c r="AG104" s="1"/>
      <c r="AH104" s="1"/>
      <c r="AI104" s="58"/>
      <c r="AJ104" s="58"/>
      <c r="AK104" s="58"/>
      <c r="AL104" s="170"/>
    </row>
    <row r="105" spans="1:38" s="23" customFormat="1">
      <c r="C105" s="43" t="str">
        <f>C102</f>
        <v/>
      </c>
      <c r="D105" s="39" t="str">
        <f t="shared" ca="1" si="36"/>
        <v>March</v>
      </c>
      <c r="E105" s="40" t="str">
        <f t="shared" ca="1" si="37"/>
        <v>2024</v>
      </c>
      <c r="F105" s="4"/>
      <c r="G105" s="4"/>
      <c r="H105" s="9"/>
      <c r="I105" s="1"/>
      <c r="J105" s="1"/>
      <c r="K105" s="1"/>
      <c r="L105" s="4"/>
      <c r="M105" s="9"/>
      <c r="N105" s="1"/>
      <c r="O105" s="4"/>
      <c r="P105" s="4"/>
      <c r="Q105" s="4"/>
      <c r="R105" s="261"/>
      <c r="S105" s="261"/>
      <c r="T105" s="41" t="str">
        <f t="shared" si="41"/>
        <v/>
      </c>
      <c r="U105" s="1"/>
      <c r="V105" s="44" t="str">
        <f t="shared" si="38"/>
        <v xml:space="preserve"> </v>
      </c>
      <c r="W105" s="42">
        <f t="shared" si="39"/>
        <v>0</v>
      </c>
      <c r="X105" s="41">
        <f t="shared" si="40"/>
        <v>0</v>
      </c>
      <c r="Y105" s="10"/>
      <c r="Z105" s="7"/>
      <c r="AA105" s="12"/>
      <c r="AB105" s="1"/>
      <c r="AC105" s="1"/>
      <c r="AD105" s="1"/>
      <c r="AE105" s="1"/>
      <c r="AF105" s="1"/>
      <c r="AG105" s="1"/>
      <c r="AH105" s="1"/>
      <c r="AI105" s="58"/>
      <c r="AJ105" s="58"/>
      <c r="AK105" s="58"/>
      <c r="AL105" s="170"/>
    </row>
    <row r="106" spans="1:38" s="23" customFormat="1">
      <c r="C106" s="43" t="str">
        <f>C102</f>
        <v/>
      </c>
      <c r="D106" s="39" t="str">
        <f t="shared" ca="1" si="36"/>
        <v>March</v>
      </c>
      <c r="E106" s="40" t="str">
        <f t="shared" ca="1" si="37"/>
        <v>2024</v>
      </c>
      <c r="F106" s="4"/>
      <c r="G106" s="4"/>
      <c r="H106" s="9"/>
      <c r="I106" s="1"/>
      <c r="J106" s="1"/>
      <c r="K106" s="1"/>
      <c r="L106" s="4"/>
      <c r="M106" s="9"/>
      <c r="N106" s="1"/>
      <c r="O106" s="4"/>
      <c r="P106" s="4"/>
      <c r="Q106" s="4"/>
      <c r="R106" s="261"/>
      <c r="S106" s="261"/>
      <c r="T106" s="41" t="str">
        <f t="shared" si="41"/>
        <v/>
      </c>
      <c r="U106" s="1"/>
      <c r="V106" s="44" t="str">
        <f t="shared" si="38"/>
        <v xml:space="preserve"> </v>
      </c>
      <c r="W106" s="42">
        <f t="shared" si="39"/>
        <v>0</v>
      </c>
      <c r="X106" s="41">
        <f t="shared" si="40"/>
        <v>0</v>
      </c>
      <c r="Y106" s="10"/>
      <c r="Z106" s="7"/>
      <c r="AA106" s="12"/>
      <c r="AB106" s="1"/>
      <c r="AC106" s="1"/>
      <c r="AD106" s="1"/>
      <c r="AE106" s="1"/>
      <c r="AF106" s="1"/>
      <c r="AG106" s="1"/>
      <c r="AH106" s="1"/>
      <c r="AI106" s="58"/>
      <c r="AJ106" s="58"/>
      <c r="AK106" s="58"/>
      <c r="AL106" s="170"/>
    </row>
    <row r="107" spans="1:38" s="23" customFormat="1">
      <c r="C107" s="43" t="str">
        <f>C102</f>
        <v/>
      </c>
      <c r="D107" s="39" t="str">
        <f t="shared" ca="1" si="36"/>
        <v>March</v>
      </c>
      <c r="E107" s="40" t="str">
        <f t="shared" ca="1" si="37"/>
        <v>2024</v>
      </c>
      <c r="F107" s="4"/>
      <c r="G107" s="4"/>
      <c r="H107" s="9"/>
      <c r="I107" s="1"/>
      <c r="J107" s="1"/>
      <c r="K107" s="1"/>
      <c r="L107" s="4"/>
      <c r="M107" s="9"/>
      <c r="N107" s="1"/>
      <c r="O107" s="4"/>
      <c r="P107" s="4"/>
      <c r="Q107" s="4"/>
      <c r="R107" s="261"/>
      <c r="S107" s="261"/>
      <c r="T107" s="41" t="str">
        <f t="shared" si="41"/>
        <v/>
      </c>
      <c r="U107" s="1"/>
      <c r="V107" s="44" t="str">
        <f t="shared" si="38"/>
        <v xml:space="preserve"> </v>
      </c>
      <c r="W107" s="42">
        <f t="shared" si="39"/>
        <v>0</v>
      </c>
      <c r="X107" s="41">
        <f t="shared" si="40"/>
        <v>0</v>
      </c>
      <c r="Y107" s="10"/>
      <c r="Z107" s="7"/>
      <c r="AA107" s="12"/>
      <c r="AB107" s="1"/>
      <c r="AC107" s="1"/>
      <c r="AD107" s="1"/>
      <c r="AE107" s="1"/>
      <c r="AF107" s="1"/>
      <c r="AG107" s="1"/>
      <c r="AH107" s="1"/>
      <c r="AI107" s="58"/>
      <c r="AJ107" s="58"/>
      <c r="AK107" s="58"/>
      <c r="AL107" s="170"/>
    </row>
    <row r="108" spans="1:38" s="23" customFormat="1">
      <c r="C108" s="43" t="str">
        <f>C102</f>
        <v/>
      </c>
      <c r="D108" s="39" t="str">
        <f t="shared" ca="1" si="36"/>
        <v>March</v>
      </c>
      <c r="E108" s="40" t="str">
        <f t="shared" ca="1" si="37"/>
        <v>2024</v>
      </c>
      <c r="F108" s="4"/>
      <c r="G108" s="4"/>
      <c r="H108" s="9"/>
      <c r="I108" s="1"/>
      <c r="J108" s="1"/>
      <c r="K108" s="1"/>
      <c r="L108" s="4"/>
      <c r="M108" s="9"/>
      <c r="N108" s="1"/>
      <c r="O108" s="4"/>
      <c r="P108" s="4"/>
      <c r="Q108" s="4"/>
      <c r="R108" s="261"/>
      <c r="S108" s="261"/>
      <c r="T108" s="41" t="str">
        <f t="shared" si="41"/>
        <v/>
      </c>
      <c r="U108" s="1"/>
      <c r="V108" s="44" t="str">
        <f t="shared" si="38"/>
        <v xml:space="preserve"> </v>
      </c>
      <c r="W108" s="42">
        <f t="shared" si="39"/>
        <v>0</v>
      </c>
      <c r="X108" s="41">
        <f t="shared" si="40"/>
        <v>0</v>
      </c>
      <c r="Y108" s="10"/>
      <c r="Z108" s="7"/>
      <c r="AA108" s="12"/>
      <c r="AB108" s="1"/>
      <c r="AC108" s="1"/>
      <c r="AD108" s="1"/>
      <c r="AE108" s="1"/>
      <c r="AF108" s="1"/>
      <c r="AG108" s="1"/>
      <c r="AH108" s="1"/>
      <c r="AI108" s="58"/>
      <c r="AJ108" s="58"/>
      <c r="AK108" s="58"/>
      <c r="AL108" s="170"/>
    </row>
    <row r="109" spans="1:38" s="23" customFormat="1" ht="15.75" thickBot="1">
      <c r="C109" s="45" t="str">
        <f>C102</f>
        <v/>
      </c>
      <c r="D109" s="46" t="str">
        <f t="shared" ca="1" si="36"/>
        <v>March</v>
      </c>
      <c r="E109" s="47" t="str">
        <f t="shared" ca="1" si="37"/>
        <v>2024</v>
      </c>
      <c r="F109" s="5"/>
      <c r="G109" s="5"/>
      <c r="H109" s="6"/>
      <c r="I109" s="2"/>
      <c r="J109" s="2"/>
      <c r="K109" s="2"/>
      <c r="L109" s="5"/>
      <c r="M109" s="6"/>
      <c r="N109" s="2"/>
      <c r="O109" s="5"/>
      <c r="P109" s="5"/>
      <c r="Q109" s="5"/>
      <c r="R109" s="262"/>
      <c r="S109" s="262"/>
      <c r="T109" s="48" t="str">
        <f t="shared" si="41"/>
        <v/>
      </c>
      <c r="U109" s="2"/>
      <c r="V109" s="49" t="str">
        <f t="shared" si="38"/>
        <v xml:space="preserve"> </v>
      </c>
      <c r="W109" s="50">
        <f t="shared" si="39"/>
        <v>0</v>
      </c>
      <c r="X109" s="48">
        <f t="shared" si="40"/>
        <v>0</v>
      </c>
      <c r="Y109" s="11"/>
      <c r="Z109" s="8"/>
      <c r="AA109" s="11"/>
      <c r="AB109" s="2"/>
      <c r="AC109" s="2"/>
      <c r="AD109" s="2"/>
      <c r="AE109" s="2"/>
      <c r="AF109" s="2"/>
      <c r="AG109" s="2"/>
      <c r="AH109" s="2"/>
      <c r="AI109" s="59"/>
      <c r="AJ109" s="59"/>
      <c r="AK109" s="59"/>
      <c r="AL109" s="174"/>
    </row>
    <row r="110" spans="1:38" s="23" customFormat="1" ht="15.75" thickBot="1">
      <c r="C110" s="51"/>
      <c r="D110" s="52"/>
      <c r="E110" s="52"/>
      <c r="F110" s="52"/>
      <c r="G110" s="53"/>
      <c r="H110" s="52"/>
      <c r="I110" s="52"/>
      <c r="J110" s="52"/>
      <c r="K110" s="52"/>
      <c r="L110" s="52"/>
      <c r="M110" s="52"/>
      <c r="N110" s="52"/>
      <c r="O110" s="52"/>
      <c r="P110" s="52"/>
      <c r="Q110" s="52"/>
      <c r="R110" s="52"/>
      <c r="S110" s="260"/>
      <c r="T110" s="52"/>
      <c r="U110" s="52"/>
      <c r="V110" s="52"/>
      <c r="W110" s="54"/>
      <c r="X110" s="52"/>
      <c r="Y110" s="52"/>
      <c r="Z110" s="54"/>
      <c r="AA110" s="52"/>
      <c r="AB110" s="52"/>
      <c r="AC110" s="52"/>
      <c r="AD110" s="52"/>
      <c r="AE110" s="52"/>
      <c r="AF110" s="52"/>
      <c r="AG110" s="52"/>
      <c r="AH110" s="52"/>
      <c r="AI110" s="60"/>
      <c r="AJ110" s="60"/>
      <c r="AK110" s="60"/>
      <c r="AL110" s="176"/>
    </row>
    <row r="111" spans="1:38" s="23" customFormat="1">
      <c r="A111" s="33" t="s">
        <v>33</v>
      </c>
      <c r="B111" s="33"/>
      <c r="C111" s="34" t="str">
        <f>IF(ISBLANK(C112),"",C112)</f>
        <v/>
      </c>
      <c r="D111" s="35" t="str">
        <f t="shared" ref="D111:D118" ca="1" si="42">$F$44</f>
        <v>March</v>
      </c>
      <c r="E111" s="36" t="str">
        <f t="shared" ref="E111:E118" ca="1" si="43">$N$1</f>
        <v>2024</v>
      </c>
      <c r="F111" s="36">
        <f>IF(OR(R111&gt;0, S111&gt;0), "3110", )</f>
        <v>0</v>
      </c>
      <c r="G111" s="36">
        <f>IF(OR(R111&gt;0, S111&gt;0), "13U10", )</f>
        <v>0</v>
      </c>
      <c r="H111" s="36">
        <f>IF(OR(R111&gt;0, S111&gt;0), "1000002", )</f>
        <v>0</v>
      </c>
      <c r="I111" s="36" t="str">
        <f>IF(ISBLANK(C112),"", IF(OR(R111&gt;=100000, S111&gt;=100000), "102110", VLOOKUP(C111,$D$1:$F$13,2,FALSE)))</f>
        <v/>
      </c>
      <c r="J111" s="36">
        <f>IF(OR(R111&gt;0, S111&gt;0), "00", )</f>
        <v>0</v>
      </c>
      <c r="K111" s="36">
        <f>IF(OR(R111&gt;0, S111&gt;0), "000", )</f>
        <v>0</v>
      </c>
      <c r="L111" s="36">
        <f>IF(OR(R111&gt;0, S111&gt;0), "0000000000", )</f>
        <v>0</v>
      </c>
      <c r="M111" s="36">
        <f>IF(OR(R111&gt;0, S111&gt;0), "000000", )</f>
        <v>0</v>
      </c>
      <c r="N111" s="36">
        <f>IF(OR(R111&gt;0, S111&gt;0), "0000", )</f>
        <v>0</v>
      </c>
      <c r="O111" s="36">
        <f>IF(OR(R111&gt;0, S111&gt;0), "000000", )</f>
        <v>0</v>
      </c>
      <c r="P111" s="36">
        <f>IF(OR(R111&gt;0, S111&gt;0), "000000", )</f>
        <v>0</v>
      </c>
      <c r="Q111" s="36" t="str">
        <f ca="1">"UCD"&amp;" "&amp;D112&amp;" "&amp;"Recharges"&amp;" "&amp;"To"&amp;" "&amp;C112</f>
        <v xml:space="preserve">UCD March Recharges To </v>
      </c>
      <c r="R111" s="259">
        <f>SUM(S112:S118)</f>
        <v>0</v>
      </c>
      <c r="S111" s="259">
        <f>SUM(R112:R118)</f>
        <v>0</v>
      </c>
      <c r="T111" s="37"/>
      <c r="U111" s="37"/>
      <c r="V111" s="37"/>
      <c r="W111" s="38"/>
      <c r="X111" s="37"/>
      <c r="Y111" s="37"/>
      <c r="Z111" s="38"/>
      <c r="AA111" s="37"/>
      <c r="AB111" s="37" t="str">
        <f>IF(ISERROR(VLOOKUP(C111,$AD$1:$AN$12,2,FALSE))," ",(VLOOKUP(C111,$AD$1:$AN$12,2,FALSE)))</f>
        <v xml:space="preserve"> </v>
      </c>
      <c r="AC111" s="37" t="str">
        <f>IF(ISERROR(VLOOKUP(C111,$AD$1:$AN$12,3,FALSE))," ",(VLOOKUP(C111,$AD$1:$AN$12,3,FALSE)))</f>
        <v xml:space="preserve"> </v>
      </c>
      <c r="AD111" s="37" t="str">
        <f>IF(ISERROR(VLOOKUP(C111,$AD$1:$AN$12,4,FALSE))," ",(VLOOKUP(C111,$AD$1:$AN$12,4,FALSE)))</f>
        <v xml:space="preserve"> </v>
      </c>
      <c r="AE111" s="37" t="str">
        <f>IF(ISERROR(VLOOKUP(C111,$AD$1:$AN$12,5,FALSE))," ",(VLOOKUP(C111,$AD$1:$AN$12,5,FALSE)))</f>
        <v xml:space="preserve"> </v>
      </c>
      <c r="AF111" s="37" t="str">
        <f>IF(ISERROR(VLOOKUP(C111,$AD$1:$AN$12,6,FALSE))," ",(VLOOKUP(C111,$AD$1:$AN$12,6,FALSE)))</f>
        <v xml:space="preserve"> </v>
      </c>
      <c r="AG111" s="37" t="str">
        <f>IF(ISERROR(VLOOKUP(C111,$AD$1:$AN$12,7,FALSE))," ",(VLOOKUP(C111,$AD$1:$AN$12,7,FALSE)))</f>
        <v xml:space="preserve"> </v>
      </c>
      <c r="AH111" s="37" t="str">
        <f>IF(ISERROR(VLOOKUP(C111,$AD$1:$AN$12,8,FALSE))," ",(VLOOKUP(C111,$AD$1:$AN$12,8,FALSE)))</f>
        <v xml:space="preserve"> </v>
      </c>
      <c r="AI111" s="57" t="str">
        <f>IF(ISERROR(VLOOKUP(C111,$AD$1:$AN$12,9,FALSE))," ",(VLOOKUP(C111,$AD$1:$AN$12,9,FALSE)))</f>
        <v xml:space="preserve"> </v>
      </c>
      <c r="AJ111" s="57" t="str">
        <f>IF(ISERROR(VLOOKUP(C111,$AD$1:$AN$12,10,FALSE))," ",(VLOOKUP(C111,$AD$1:$AN$12,10,FALSE)))</f>
        <v xml:space="preserve"> </v>
      </c>
      <c r="AK111" s="57" t="str">
        <f>IF(ISERROR(VLOOKUP(C111,$AD$1:$AN$12,11,FALSE))," ",(VLOOKUP(C111,$AD$1:$AN$12,11,FALSE)))</f>
        <v xml:space="preserve"> </v>
      </c>
      <c r="AL111" s="173"/>
    </row>
    <row r="112" spans="1:38" s="23" customFormat="1">
      <c r="C112" s="3"/>
      <c r="D112" s="39" t="str">
        <f t="shared" ca="1" si="42"/>
        <v>March</v>
      </c>
      <c r="E112" s="40" t="str">
        <f t="shared" ca="1" si="43"/>
        <v>2024</v>
      </c>
      <c r="F112" s="4"/>
      <c r="G112" s="4"/>
      <c r="H112" s="9"/>
      <c r="I112" s="1"/>
      <c r="J112" s="1"/>
      <c r="K112" s="1"/>
      <c r="L112" s="4"/>
      <c r="M112" s="9"/>
      <c r="N112" s="1"/>
      <c r="O112" s="4"/>
      <c r="P112" s="4"/>
      <c r="Q112" s="4"/>
      <c r="R112" s="261"/>
      <c r="S112" s="261"/>
      <c r="T112" s="41" t="str">
        <f>IF((ISNUMBER(SEARCH("Reimb",Q112))),"Provide original journal document # in next column &gt;&gt;&gt;&gt;","")</f>
        <v/>
      </c>
      <c r="U112" s="1"/>
      <c r="V112" s="44" t="str">
        <f t="shared" ref="V112:V118" si="44">$F$36&amp;" "&amp;$F$38</f>
        <v xml:space="preserve"> </v>
      </c>
      <c r="W112" s="42">
        <f t="shared" ref="W112:W118" si="45">$F$39</f>
        <v>0</v>
      </c>
      <c r="X112" s="41">
        <f t="shared" ref="X112:X118" si="46">$F$40</f>
        <v>0</v>
      </c>
      <c r="Y112" s="10"/>
      <c r="Z112" s="7"/>
      <c r="AA112" s="10"/>
      <c r="AB112" s="1"/>
      <c r="AC112" s="1"/>
      <c r="AD112" s="1"/>
      <c r="AE112" s="1"/>
      <c r="AF112" s="1"/>
      <c r="AG112" s="1"/>
      <c r="AH112" s="1"/>
      <c r="AI112" s="58"/>
      <c r="AJ112" s="58"/>
      <c r="AK112" s="58"/>
      <c r="AL112" s="170"/>
    </row>
    <row r="113" spans="1:38" s="23" customFormat="1">
      <c r="C113" s="43" t="str">
        <f>C111</f>
        <v/>
      </c>
      <c r="D113" s="39" t="str">
        <f t="shared" ca="1" si="42"/>
        <v>March</v>
      </c>
      <c r="E113" s="40" t="str">
        <f t="shared" ca="1" si="43"/>
        <v>2024</v>
      </c>
      <c r="F113" s="4"/>
      <c r="G113" s="4"/>
      <c r="H113" s="9"/>
      <c r="I113" s="1"/>
      <c r="J113" s="1"/>
      <c r="K113" s="1"/>
      <c r="L113" s="4"/>
      <c r="M113" s="9"/>
      <c r="N113" s="1"/>
      <c r="O113" s="4"/>
      <c r="P113" s="4"/>
      <c r="Q113" s="4"/>
      <c r="R113" s="261"/>
      <c r="S113" s="261"/>
      <c r="T113" s="41" t="str">
        <f t="shared" ref="T113:T118" si="47">IF((ISNUMBER(SEARCH("Reimb",Q113))),"Provide original journal document # in next column &gt;&gt;&gt;&gt;","")</f>
        <v/>
      </c>
      <c r="U113" s="1"/>
      <c r="V113" s="44" t="str">
        <f t="shared" si="44"/>
        <v xml:space="preserve"> </v>
      </c>
      <c r="W113" s="42">
        <f t="shared" si="45"/>
        <v>0</v>
      </c>
      <c r="X113" s="41">
        <f t="shared" si="46"/>
        <v>0</v>
      </c>
      <c r="Y113" s="10"/>
      <c r="Z113" s="7"/>
      <c r="AA113" s="12"/>
      <c r="AB113" s="1"/>
      <c r="AC113" s="1"/>
      <c r="AD113" s="1"/>
      <c r="AE113" s="1"/>
      <c r="AF113" s="1"/>
      <c r="AG113" s="1"/>
      <c r="AH113" s="1"/>
      <c r="AI113" s="58"/>
      <c r="AJ113" s="58"/>
      <c r="AK113" s="58"/>
      <c r="AL113" s="170"/>
    </row>
    <row r="114" spans="1:38" s="23" customFormat="1">
      <c r="C114" s="43" t="str">
        <f>C111</f>
        <v/>
      </c>
      <c r="D114" s="39" t="str">
        <f t="shared" ca="1" si="42"/>
        <v>March</v>
      </c>
      <c r="E114" s="40" t="str">
        <f t="shared" ca="1" si="43"/>
        <v>2024</v>
      </c>
      <c r="F114" s="4"/>
      <c r="G114" s="4"/>
      <c r="H114" s="9"/>
      <c r="I114" s="1"/>
      <c r="J114" s="1"/>
      <c r="K114" s="1"/>
      <c r="L114" s="4"/>
      <c r="M114" s="9"/>
      <c r="N114" s="1"/>
      <c r="O114" s="4"/>
      <c r="P114" s="4"/>
      <c r="Q114" s="4"/>
      <c r="R114" s="261"/>
      <c r="S114" s="261"/>
      <c r="T114" s="41" t="str">
        <f t="shared" si="47"/>
        <v/>
      </c>
      <c r="U114" s="1"/>
      <c r="V114" s="44" t="str">
        <f t="shared" si="44"/>
        <v xml:space="preserve"> </v>
      </c>
      <c r="W114" s="42">
        <f t="shared" si="45"/>
        <v>0</v>
      </c>
      <c r="X114" s="41">
        <f t="shared" si="46"/>
        <v>0</v>
      </c>
      <c r="Y114" s="10"/>
      <c r="Z114" s="7"/>
      <c r="AA114" s="12"/>
      <c r="AB114" s="1"/>
      <c r="AC114" s="1"/>
      <c r="AD114" s="1"/>
      <c r="AE114" s="1"/>
      <c r="AF114" s="1"/>
      <c r="AG114" s="1"/>
      <c r="AH114" s="1"/>
      <c r="AI114" s="58"/>
      <c r="AJ114" s="58"/>
      <c r="AK114" s="58"/>
      <c r="AL114" s="170"/>
    </row>
    <row r="115" spans="1:38" s="23" customFormat="1">
      <c r="C115" s="43" t="str">
        <f>C111</f>
        <v/>
      </c>
      <c r="D115" s="39" t="str">
        <f t="shared" ca="1" si="42"/>
        <v>March</v>
      </c>
      <c r="E115" s="40" t="str">
        <f t="shared" ca="1" si="43"/>
        <v>2024</v>
      </c>
      <c r="F115" s="4"/>
      <c r="G115" s="4"/>
      <c r="H115" s="9"/>
      <c r="I115" s="1"/>
      <c r="J115" s="1"/>
      <c r="K115" s="1"/>
      <c r="L115" s="4"/>
      <c r="M115" s="9"/>
      <c r="N115" s="1"/>
      <c r="O115" s="4"/>
      <c r="P115" s="4"/>
      <c r="Q115" s="4"/>
      <c r="R115" s="261"/>
      <c r="S115" s="261"/>
      <c r="T115" s="41" t="str">
        <f t="shared" si="47"/>
        <v/>
      </c>
      <c r="U115" s="1"/>
      <c r="V115" s="44" t="str">
        <f t="shared" si="44"/>
        <v xml:space="preserve"> </v>
      </c>
      <c r="W115" s="42">
        <f t="shared" si="45"/>
        <v>0</v>
      </c>
      <c r="X115" s="41">
        <f t="shared" si="46"/>
        <v>0</v>
      </c>
      <c r="Y115" s="10"/>
      <c r="Z115" s="7"/>
      <c r="AA115" s="12"/>
      <c r="AB115" s="1"/>
      <c r="AC115" s="1"/>
      <c r="AD115" s="1"/>
      <c r="AE115" s="1"/>
      <c r="AF115" s="1"/>
      <c r="AG115" s="1"/>
      <c r="AH115" s="1"/>
      <c r="AI115" s="58"/>
      <c r="AJ115" s="58"/>
      <c r="AK115" s="58"/>
      <c r="AL115" s="170"/>
    </row>
    <row r="116" spans="1:38" s="23" customFormat="1">
      <c r="C116" s="43" t="str">
        <f>C111</f>
        <v/>
      </c>
      <c r="D116" s="39" t="str">
        <f t="shared" ca="1" si="42"/>
        <v>March</v>
      </c>
      <c r="E116" s="40" t="str">
        <f t="shared" ca="1" si="43"/>
        <v>2024</v>
      </c>
      <c r="F116" s="4"/>
      <c r="G116" s="4"/>
      <c r="H116" s="9"/>
      <c r="I116" s="1"/>
      <c r="J116" s="1"/>
      <c r="K116" s="1"/>
      <c r="L116" s="4"/>
      <c r="M116" s="9"/>
      <c r="N116" s="1"/>
      <c r="O116" s="4"/>
      <c r="P116" s="4"/>
      <c r="Q116" s="4"/>
      <c r="R116" s="261"/>
      <c r="S116" s="261"/>
      <c r="T116" s="41" t="str">
        <f t="shared" si="47"/>
        <v/>
      </c>
      <c r="U116" s="1"/>
      <c r="V116" s="44" t="str">
        <f t="shared" si="44"/>
        <v xml:space="preserve"> </v>
      </c>
      <c r="W116" s="42">
        <f t="shared" si="45"/>
        <v>0</v>
      </c>
      <c r="X116" s="41">
        <f t="shared" si="46"/>
        <v>0</v>
      </c>
      <c r="Y116" s="10"/>
      <c r="Z116" s="7"/>
      <c r="AA116" s="12"/>
      <c r="AB116" s="1"/>
      <c r="AC116" s="1"/>
      <c r="AD116" s="1"/>
      <c r="AE116" s="1"/>
      <c r="AF116" s="1"/>
      <c r="AG116" s="1"/>
      <c r="AH116" s="1"/>
      <c r="AI116" s="58"/>
      <c r="AJ116" s="58"/>
      <c r="AK116" s="58"/>
      <c r="AL116" s="170"/>
    </row>
    <row r="117" spans="1:38" s="23" customFormat="1">
      <c r="C117" s="43" t="str">
        <f>C111</f>
        <v/>
      </c>
      <c r="D117" s="39" t="str">
        <f t="shared" ca="1" si="42"/>
        <v>March</v>
      </c>
      <c r="E117" s="40" t="str">
        <f t="shared" ca="1" si="43"/>
        <v>2024</v>
      </c>
      <c r="F117" s="4"/>
      <c r="G117" s="4"/>
      <c r="H117" s="9"/>
      <c r="I117" s="1"/>
      <c r="J117" s="1"/>
      <c r="K117" s="1"/>
      <c r="L117" s="4"/>
      <c r="M117" s="9"/>
      <c r="N117" s="1"/>
      <c r="O117" s="4"/>
      <c r="P117" s="4"/>
      <c r="Q117" s="4"/>
      <c r="R117" s="261"/>
      <c r="S117" s="261"/>
      <c r="T117" s="41" t="str">
        <f t="shared" si="47"/>
        <v/>
      </c>
      <c r="U117" s="1"/>
      <c r="V117" s="44" t="str">
        <f t="shared" si="44"/>
        <v xml:space="preserve"> </v>
      </c>
      <c r="W117" s="42">
        <f t="shared" si="45"/>
        <v>0</v>
      </c>
      <c r="X117" s="41">
        <f t="shared" si="46"/>
        <v>0</v>
      </c>
      <c r="Y117" s="10"/>
      <c r="Z117" s="7"/>
      <c r="AA117" s="12"/>
      <c r="AB117" s="1"/>
      <c r="AC117" s="1"/>
      <c r="AD117" s="1"/>
      <c r="AE117" s="1"/>
      <c r="AF117" s="1"/>
      <c r="AG117" s="1"/>
      <c r="AH117" s="1"/>
      <c r="AI117" s="58"/>
      <c r="AJ117" s="58"/>
      <c r="AK117" s="58"/>
      <c r="AL117" s="170"/>
    </row>
    <row r="118" spans="1:38" s="23" customFormat="1" ht="15.75" thickBot="1">
      <c r="C118" s="45" t="str">
        <f>C111</f>
        <v/>
      </c>
      <c r="D118" s="46" t="str">
        <f t="shared" ca="1" si="42"/>
        <v>March</v>
      </c>
      <c r="E118" s="47" t="str">
        <f t="shared" ca="1" si="43"/>
        <v>2024</v>
      </c>
      <c r="F118" s="5"/>
      <c r="G118" s="5"/>
      <c r="H118" s="6"/>
      <c r="I118" s="2"/>
      <c r="J118" s="2"/>
      <c r="K118" s="2"/>
      <c r="L118" s="5"/>
      <c r="M118" s="6"/>
      <c r="N118" s="2"/>
      <c r="O118" s="5"/>
      <c r="P118" s="5"/>
      <c r="Q118" s="5"/>
      <c r="R118" s="262"/>
      <c r="S118" s="262"/>
      <c r="T118" s="48" t="str">
        <f t="shared" si="47"/>
        <v/>
      </c>
      <c r="U118" s="2"/>
      <c r="V118" s="49" t="str">
        <f t="shared" si="44"/>
        <v xml:space="preserve"> </v>
      </c>
      <c r="W118" s="50">
        <f t="shared" si="45"/>
        <v>0</v>
      </c>
      <c r="X118" s="48">
        <f t="shared" si="46"/>
        <v>0</v>
      </c>
      <c r="Y118" s="11"/>
      <c r="Z118" s="8"/>
      <c r="AA118" s="11"/>
      <c r="AB118" s="2"/>
      <c r="AC118" s="2"/>
      <c r="AD118" s="2"/>
      <c r="AE118" s="2"/>
      <c r="AF118" s="2"/>
      <c r="AG118" s="2"/>
      <c r="AH118" s="2"/>
      <c r="AI118" s="59"/>
      <c r="AJ118" s="59"/>
      <c r="AK118" s="59"/>
      <c r="AL118" s="174"/>
    </row>
    <row r="119" spans="1:38" s="23" customFormat="1" ht="15.75" thickBot="1">
      <c r="C119" s="51"/>
      <c r="D119" s="52"/>
      <c r="E119" s="52"/>
      <c r="F119" s="52"/>
      <c r="G119" s="53"/>
      <c r="H119" s="52"/>
      <c r="I119" s="52"/>
      <c r="J119" s="52"/>
      <c r="K119" s="52"/>
      <c r="L119" s="52"/>
      <c r="M119" s="52"/>
      <c r="N119" s="52"/>
      <c r="O119" s="52"/>
      <c r="P119" s="52"/>
      <c r="Q119" s="52"/>
      <c r="R119" s="52"/>
      <c r="S119" s="260"/>
      <c r="T119" s="52"/>
      <c r="U119" s="52"/>
      <c r="V119" s="52"/>
      <c r="W119" s="54"/>
      <c r="X119" s="52"/>
      <c r="Y119" s="52"/>
      <c r="Z119" s="54"/>
      <c r="AA119" s="52"/>
      <c r="AB119" s="52"/>
      <c r="AC119" s="52"/>
      <c r="AD119" s="52"/>
      <c r="AE119" s="52"/>
      <c r="AF119" s="52"/>
      <c r="AG119" s="52"/>
      <c r="AH119" s="52"/>
      <c r="AI119" s="60"/>
      <c r="AJ119" s="60"/>
      <c r="AK119" s="60"/>
      <c r="AL119" s="176"/>
    </row>
    <row r="120" spans="1:38" s="23" customFormat="1">
      <c r="A120" s="33" t="s">
        <v>34</v>
      </c>
      <c r="B120" s="33"/>
      <c r="C120" s="34" t="str">
        <f>IF(ISBLANK(C121),"",C121)</f>
        <v/>
      </c>
      <c r="D120" s="35" t="str">
        <f t="shared" ref="D120:D127" ca="1" si="48">$F$44</f>
        <v>March</v>
      </c>
      <c r="E120" s="36" t="str">
        <f t="shared" ref="E120:E127" ca="1" si="49">$N$1</f>
        <v>2024</v>
      </c>
      <c r="F120" s="36">
        <f>IF(OR(R120&gt;0, S120&gt;0), "3110", )</f>
        <v>0</v>
      </c>
      <c r="G120" s="36">
        <f>IF(OR(R120&gt;0, S120&gt;0), "13U10", )</f>
        <v>0</v>
      </c>
      <c r="H120" s="36">
        <f>IF(OR(R120&gt;0, S120&gt;0), "1000002", )</f>
        <v>0</v>
      </c>
      <c r="I120" s="36" t="str">
        <f>IF(ISBLANK(C121),"", IF(OR(R120&gt;=100000, S120&gt;=100000), "102110", VLOOKUP(C120,$D$1:$F$13,2,FALSE)))</f>
        <v/>
      </c>
      <c r="J120" s="36">
        <f>IF(OR(R120&gt;0, S120&gt;0), "00", )</f>
        <v>0</v>
      </c>
      <c r="K120" s="36">
        <f>IF(OR(R120&gt;0, S120&gt;0), "000", )</f>
        <v>0</v>
      </c>
      <c r="L120" s="36">
        <f>IF(OR(R120&gt;0, S120&gt;0), "0000000000", )</f>
        <v>0</v>
      </c>
      <c r="M120" s="36">
        <f>IF(OR(R120&gt;0, S120&gt;0), "000000", )</f>
        <v>0</v>
      </c>
      <c r="N120" s="36">
        <f>IF(OR(R120&gt;0, S120&gt;0), "0000", )</f>
        <v>0</v>
      </c>
      <c r="O120" s="36">
        <f>IF(OR(R120&gt;0, S120&gt;0), "000000", )</f>
        <v>0</v>
      </c>
      <c r="P120" s="36">
        <f>IF(OR(R120&gt;0, S120&gt;0), "000000", )</f>
        <v>0</v>
      </c>
      <c r="Q120" s="36" t="str">
        <f ca="1">"UCD"&amp;" "&amp;D121&amp;" "&amp;"Recharges"&amp;" "&amp;"To"&amp;" "&amp;C121</f>
        <v xml:space="preserve">UCD March Recharges To </v>
      </c>
      <c r="R120" s="259">
        <f>SUM(S121:S127)</f>
        <v>0</v>
      </c>
      <c r="S120" s="259">
        <f>SUM(R121:R127)</f>
        <v>0</v>
      </c>
      <c r="T120" s="37"/>
      <c r="U120" s="37"/>
      <c r="V120" s="37"/>
      <c r="W120" s="38"/>
      <c r="X120" s="37"/>
      <c r="Y120" s="37"/>
      <c r="Z120" s="38"/>
      <c r="AA120" s="37"/>
      <c r="AB120" s="37" t="str">
        <f>IF(ISERROR(VLOOKUP(C120,$AD$1:$AN$12,2,FALSE))," ",(VLOOKUP(C120,$AD$1:$AN$12,2,FALSE)))</f>
        <v xml:space="preserve"> </v>
      </c>
      <c r="AC120" s="37" t="str">
        <f>IF(ISERROR(VLOOKUP(C120,$AD$1:$AN$12,3,FALSE))," ",(VLOOKUP(C120,$AD$1:$AN$12,3,FALSE)))</f>
        <v xml:space="preserve"> </v>
      </c>
      <c r="AD120" s="37" t="str">
        <f>IF(ISERROR(VLOOKUP(C120,$AD$1:$AN$12,4,FALSE))," ",(VLOOKUP(C120,$AD$1:$AN$12,4,FALSE)))</f>
        <v xml:space="preserve"> </v>
      </c>
      <c r="AE120" s="37" t="str">
        <f>IF(ISERROR(VLOOKUP(C120,$AD$1:$AN$12,5,FALSE))," ",(VLOOKUP(C120,$AD$1:$AN$12,5,FALSE)))</f>
        <v xml:space="preserve"> </v>
      </c>
      <c r="AF120" s="37" t="str">
        <f>IF(ISERROR(VLOOKUP(C120,$AD$1:$AN$12,6,FALSE))," ",(VLOOKUP(C120,$AD$1:$AN$12,6,FALSE)))</f>
        <v xml:space="preserve"> </v>
      </c>
      <c r="AG120" s="37" t="str">
        <f>IF(ISERROR(VLOOKUP(C120,$AD$1:$AN$12,7,FALSE))," ",(VLOOKUP(C120,$AD$1:$AN$12,7,FALSE)))</f>
        <v xml:space="preserve"> </v>
      </c>
      <c r="AH120" s="37" t="str">
        <f>IF(ISERROR(VLOOKUP(C120,$AD$1:$AN$12,8,FALSE))," ",(VLOOKUP(C120,$AD$1:$AN$12,8,FALSE)))</f>
        <v xml:space="preserve"> </v>
      </c>
      <c r="AI120" s="57" t="str">
        <f>IF(ISERROR(VLOOKUP(C120,$AD$1:$AN$12,9,FALSE))," ",(VLOOKUP(C120,$AD$1:$AN$12,9,FALSE)))</f>
        <v xml:space="preserve"> </v>
      </c>
      <c r="AJ120" s="57" t="str">
        <f>IF(ISERROR(VLOOKUP(C120,$AD$1:$AN$12,10,FALSE))," ",(VLOOKUP(C120,$AD$1:$AN$12,10,FALSE)))</f>
        <v xml:space="preserve"> </v>
      </c>
      <c r="AK120" s="57" t="str">
        <f>IF(ISERROR(VLOOKUP(C120,$AD$1:$AN$12,11,FALSE))," ",(VLOOKUP(C120,$AD$1:$AN$12,11,FALSE)))</f>
        <v xml:space="preserve"> </v>
      </c>
      <c r="AL120" s="173"/>
    </row>
    <row r="121" spans="1:38" s="23" customFormat="1">
      <c r="C121" s="3"/>
      <c r="D121" s="39" t="str">
        <f t="shared" ca="1" si="48"/>
        <v>March</v>
      </c>
      <c r="E121" s="40" t="str">
        <f t="shared" ca="1" si="49"/>
        <v>2024</v>
      </c>
      <c r="F121" s="4"/>
      <c r="G121" s="4"/>
      <c r="H121" s="9"/>
      <c r="I121" s="1"/>
      <c r="J121" s="1"/>
      <c r="K121" s="1"/>
      <c r="L121" s="4"/>
      <c r="M121" s="9"/>
      <c r="N121" s="1"/>
      <c r="O121" s="4"/>
      <c r="P121" s="4"/>
      <c r="Q121" s="4"/>
      <c r="R121" s="261"/>
      <c r="S121" s="261"/>
      <c r="T121" s="41" t="str">
        <f>IF((ISNUMBER(SEARCH("Reimb",Q121))),"Provide original journal document # in next column &gt;&gt;&gt;&gt;","")</f>
        <v/>
      </c>
      <c r="U121" s="1"/>
      <c r="V121" s="44" t="str">
        <f t="shared" ref="V121:V127" si="50">$F$36&amp;" "&amp;$F$38</f>
        <v xml:space="preserve"> </v>
      </c>
      <c r="W121" s="42">
        <f t="shared" ref="W121:W127" si="51">$F$39</f>
        <v>0</v>
      </c>
      <c r="X121" s="41">
        <f t="shared" ref="X121:X127" si="52">$F$40</f>
        <v>0</v>
      </c>
      <c r="Y121" s="10"/>
      <c r="Z121" s="7"/>
      <c r="AA121" s="10"/>
      <c r="AB121" s="1"/>
      <c r="AC121" s="1"/>
      <c r="AD121" s="1"/>
      <c r="AE121" s="1"/>
      <c r="AF121" s="1"/>
      <c r="AG121" s="1"/>
      <c r="AH121" s="1"/>
      <c r="AI121" s="58"/>
      <c r="AJ121" s="58"/>
      <c r="AK121" s="58"/>
      <c r="AL121" s="170"/>
    </row>
    <row r="122" spans="1:38" s="23" customFormat="1">
      <c r="C122" s="43" t="str">
        <f>C120</f>
        <v/>
      </c>
      <c r="D122" s="39" t="str">
        <f t="shared" ca="1" si="48"/>
        <v>March</v>
      </c>
      <c r="E122" s="40" t="str">
        <f t="shared" ca="1" si="49"/>
        <v>2024</v>
      </c>
      <c r="F122" s="4"/>
      <c r="G122" s="4"/>
      <c r="H122" s="9"/>
      <c r="I122" s="1"/>
      <c r="J122" s="1"/>
      <c r="K122" s="1"/>
      <c r="L122" s="4"/>
      <c r="M122" s="9"/>
      <c r="N122" s="1"/>
      <c r="O122" s="4"/>
      <c r="P122" s="4"/>
      <c r="Q122" s="4"/>
      <c r="R122" s="261"/>
      <c r="S122" s="261"/>
      <c r="T122" s="41" t="str">
        <f t="shared" ref="T122:T127" si="53">IF((ISNUMBER(SEARCH("Reimb",Q122))),"Provide original journal document # in next column &gt;&gt;&gt;&gt;","")</f>
        <v/>
      </c>
      <c r="U122" s="1"/>
      <c r="V122" s="44" t="str">
        <f t="shared" si="50"/>
        <v xml:space="preserve"> </v>
      </c>
      <c r="W122" s="42">
        <f t="shared" si="51"/>
        <v>0</v>
      </c>
      <c r="X122" s="41">
        <f t="shared" si="52"/>
        <v>0</v>
      </c>
      <c r="Y122" s="10"/>
      <c r="Z122" s="7"/>
      <c r="AA122" s="12"/>
      <c r="AB122" s="1"/>
      <c r="AC122" s="1"/>
      <c r="AD122" s="1"/>
      <c r="AE122" s="1"/>
      <c r="AF122" s="1"/>
      <c r="AG122" s="1"/>
      <c r="AH122" s="1"/>
      <c r="AI122" s="58"/>
      <c r="AJ122" s="58"/>
      <c r="AK122" s="58"/>
      <c r="AL122" s="170"/>
    </row>
    <row r="123" spans="1:38" s="23" customFormat="1">
      <c r="C123" s="43" t="str">
        <f>C120</f>
        <v/>
      </c>
      <c r="D123" s="39" t="str">
        <f t="shared" ca="1" si="48"/>
        <v>March</v>
      </c>
      <c r="E123" s="40" t="str">
        <f t="shared" ca="1" si="49"/>
        <v>2024</v>
      </c>
      <c r="F123" s="4"/>
      <c r="G123" s="4"/>
      <c r="H123" s="9"/>
      <c r="I123" s="1"/>
      <c r="J123" s="1"/>
      <c r="K123" s="1"/>
      <c r="L123" s="4"/>
      <c r="M123" s="9"/>
      <c r="N123" s="1"/>
      <c r="O123" s="4"/>
      <c r="P123" s="4"/>
      <c r="Q123" s="4"/>
      <c r="R123" s="261"/>
      <c r="S123" s="261"/>
      <c r="T123" s="41" t="str">
        <f t="shared" si="53"/>
        <v/>
      </c>
      <c r="U123" s="1"/>
      <c r="V123" s="44" t="str">
        <f t="shared" si="50"/>
        <v xml:space="preserve"> </v>
      </c>
      <c r="W123" s="42">
        <f t="shared" si="51"/>
        <v>0</v>
      </c>
      <c r="X123" s="41">
        <f t="shared" si="52"/>
        <v>0</v>
      </c>
      <c r="Y123" s="10"/>
      <c r="Z123" s="7"/>
      <c r="AA123" s="12"/>
      <c r="AB123" s="1"/>
      <c r="AC123" s="1"/>
      <c r="AD123" s="1"/>
      <c r="AE123" s="1"/>
      <c r="AF123" s="1"/>
      <c r="AG123" s="1"/>
      <c r="AH123" s="1"/>
      <c r="AI123" s="58"/>
      <c r="AJ123" s="58"/>
      <c r="AK123" s="58"/>
      <c r="AL123" s="170"/>
    </row>
    <row r="124" spans="1:38" s="23" customFormat="1">
      <c r="C124" s="43" t="str">
        <f>C120</f>
        <v/>
      </c>
      <c r="D124" s="39" t="str">
        <f t="shared" ca="1" si="48"/>
        <v>March</v>
      </c>
      <c r="E124" s="40" t="str">
        <f t="shared" ca="1" si="49"/>
        <v>2024</v>
      </c>
      <c r="F124" s="4"/>
      <c r="G124" s="4"/>
      <c r="H124" s="9"/>
      <c r="I124" s="1"/>
      <c r="J124" s="1"/>
      <c r="K124" s="1"/>
      <c r="L124" s="4"/>
      <c r="M124" s="9"/>
      <c r="N124" s="1"/>
      <c r="O124" s="4"/>
      <c r="P124" s="4"/>
      <c r="Q124" s="4"/>
      <c r="R124" s="261"/>
      <c r="S124" s="261"/>
      <c r="T124" s="41" t="str">
        <f t="shared" si="53"/>
        <v/>
      </c>
      <c r="U124" s="1"/>
      <c r="V124" s="44" t="str">
        <f t="shared" si="50"/>
        <v xml:space="preserve"> </v>
      </c>
      <c r="W124" s="42">
        <f t="shared" si="51"/>
        <v>0</v>
      </c>
      <c r="X124" s="41">
        <f t="shared" si="52"/>
        <v>0</v>
      </c>
      <c r="Y124" s="10"/>
      <c r="Z124" s="7"/>
      <c r="AA124" s="12"/>
      <c r="AB124" s="1"/>
      <c r="AC124" s="1"/>
      <c r="AD124" s="1"/>
      <c r="AE124" s="1"/>
      <c r="AF124" s="1"/>
      <c r="AG124" s="1"/>
      <c r="AH124" s="1"/>
      <c r="AI124" s="58"/>
      <c r="AJ124" s="58"/>
      <c r="AK124" s="58"/>
      <c r="AL124" s="170"/>
    </row>
    <row r="125" spans="1:38" s="23" customFormat="1">
      <c r="C125" s="43" t="str">
        <f>C120</f>
        <v/>
      </c>
      <c r="D125" s="39" t="str">
        <f t="shared" ca="1" si="48"/>
        <v>March</v>
      </c>
      <c r="E125" s="40" t="str">
        <f t="shared" ca="1" si="49"/>
        <v>2024</v>
      </c>
      <c r="F125" s="4"/>
      <c r="G125" s="4"/>
      <c r="H125" s="9"/>
      <c r="I125" s="1"/>
      <c r="J125" s="1"/>
      <c r="K125" s="1"/>
      <c r="L125" s="4"/>
      <c r="M125" s="9"/>
      <c r="N125" s="1"/>
      <c r="O125" s="4"/>
      <c r="P125" s="4"/>
      <c r="Q125" s="4"/>
      <c r="R125" s="261"/>
      <c r="S125" s="261"/>
      <c r="T125" s="41" t="str">
        <f t="shared" si="53"/>
        <v/>
      </c>
      <c r="U125" s="1"/>
      <c r="V125" s="44" t="str">
        <f t="shared" si="50"/>
        <v xml:space="preserve"> </v>
      </c>
      <c r="W125" s="42">
        <f t="shared" si="51"/>
        <v>0</v>
      </c>
      <c r="X125" s="41">
        <f t="shared" si="52"/>
        <v>0</v>
      </c>
      <c r="Y125" s="10"/>
      <c r="Z125" s="7"/>
      <c r="AA125" s="12"/>
      <c r="AB125" s="1"/>
      <c r="AC125" s="1"/>
      <c r="AD125" s="1"/>
      <c r="AE125" s="1"/>
      <c r="AF125" s="1"/>
      <c r="AG125" s="1"/>
      <c r="AH125" s="1"/>
      <c r="AI125" s="58"/>
      <c r="AJ125" s="58"/>
      <c r="AK125" s="58"/>
      <c r="AL125" s="170"/>
    </row>
    <row r="126" spans="1:38" s="23" customFormat="1">
      <c r="C126" s="43" t="str">
        <f>C120</f>
        <v/>
      </c>
      <c r="D126" s="39" t="str">
        <f t="shared" ca="1" si="48"/>
        <v>March</v>
      </c>
      <c r="E126" s="40" t="str">
        <f t="shared" ca="1" si="49"/>
        <v>2024</v>
      </c>
      <c r="F126" s="4"/>
      <c r="G126" s="4"/>
      <c r="H126" s="9"/>
      <c r="I126" s="1"/>
      <c r="J126" s="1"/>
      <c r="K126" s="1"/>
      <c r="L126" s="4"/>
      <c r="M126" s="9"/>
      <c r="N126" s="1"/>
      <c r="O126" s="4"/>
      <c r="P126" s="4"/>
      <c r="Q126" s="4"/>
      <c r="R126" s="261"/>
      <c r="S126" s="261"/>
      <c r="T126" s="41" t="str">
        <f t="shared" si="53"/>
        <v/>
      </c>
      <c r="U126" s="1"/>
      <c r="V126" s="44" t="str">
        <f t="shared" si="50"/>
        <v xml:space="preserve"> </v>
      </c>
      <c r="W126" s="42">
        <f t="shared" si="51"/>
        <v>0</v>
      </c>
      <c r="X126" s="41">
        <f t="shared" si="52"/>
        <v>0</v>
      </c>
      <c r="Y126" s="10"/>
      <c r="Z126" s="7"/>
      <c r="AA126" s="12"/>
      <c r="AB126" s="1"/>
      <c r="AC126" s="1"/>
      <c r="AD126" s="1"/>
      <c r="AE126" s="1"/>
      <c r="AF126" s="1"/>
      <c r="AG126" s="1"/>
      <c r="AH126" s="1"/>
      <c r="AI126" s="58"/>
      <c r="AJ126" s="58"/>
      <c r="AK126" s="58"/>
      <c r="AL126" s="170"/>
    </row>
    <row r="127" spans="1:38" s="23" customFormat="1" ht="15.75" thickBot="1">
      <c r="C127" s="45" t="str">
        <f>C120</f>
        <v/>
      </c>
      <c r="D127" s="46" t="str">
        <f t="shared" ca="1" si="48"/>
        <v>March</v>
      </c>
      <c r="E127" s="47" t="str">
        <f t="shared" ca="1" si="49"/>
        <v>2024</v>
      </c>
      <c r="F127" s="5"/>
      <c r="G127" s="5"/>
      <c r="H127" s="6"/>
      <c r="I127" s="2"/>
      <c r="J127" s="2"/>
      <c r="K127" s="2"/>
      <c r="L127" s="5"/>
      <c r="M127" s="6"/>
      <c r="N127" s="2"/>
      <c r="O127" s="5"/>
      <c r="P127" s="5"/>
      <c r="Q127" s="5"/>
      <c r="R127" s="262"/>
      <c r="S127" s="262"/>
      <c r="T127" s="48" t="str">
        <f t="shared" si="53"/>
        <v/>
      </c>
      <c r="U127" s="2"/>
      <c r="V127" s="49" t="str">
        <f t="shared" si="50"/>
        <v xml:space="preserve"> </v>
      </c>
      <c r="W127" s="50">
        <f t="shared" si="51"/>
        <v>0</v>
      </c>
      <c r="X127" s="48">
        <f t="shared" si="52"/>
        <v>0</v>
      </c>
      <c r="Y127" s="11"/>
      <c r="Z127" s="8"/>
      <c r="AA127" s="11"/>
      <c r="AB127" s="2"/>
      <c r="AC127" s="2"/>
      <c r="AD127" s="2"/>
      <c r="AE127" s="2"/>
      <c r="AF127" s="2"/>
      <c r="AG127" s="2"/>
      <c r="AH127" s="2"/>
      <c r="AI127" s="59"/>
      <c r="AJ127" s="59"/>
      <c r="AK127" s="59"/>
      <c r="AL127" s="174"/>
    </row>
    <row r="128" spans="1:38" s="23" customFormat="1" ht="15.75" thickBot="1">
      <c r="C128" s="51"/>
      <c r="D128" s="52"/>
      <c r="E128" s="52"/>
      <c r="F128" s="52"/>
      <c r="G128" s="53"/>
      <c r="H128" s="52"/>
      <c r="I128" s="52"/>
      <c r="J128" s="52"/>
      <c r="K128" s="52"/>
      <c r="L128" s="52"/>
      <c r="M128" s="52"/>
      <c r="N128" s="52"/>
      <c r="O128" s="52"/>
      <c r="P128" s="52"/>
      <c r="Q128" s="52"/>
      <c r="R128" s="52"/>
      <c r="S128" s="260"/>
      <c r="T128" s="52"/>
      <c r="U128" s="52"/>
      <c r="V128" s="52"/>
      <c r="W128" s="54"/>
      <c r="X128" s="52"/>
      <c r="Y128" s="52"/>
      <c r="Z128" s="54"/>
      <c r="AA128" s="52"/>
      <c r="AB128" s="52"/>
      <c r="AC128" s="52"/>
      <c r="AD128" s="52"/>
      <c r="AE128" s="52"/>
      <c r="AF128" s="52"/>
      <c r="AG128" s="52"/>
      <c r="AH128" s="52"/>
      <c r="AI128" s="60"/>
      <c r="AJ128" s="60"/>
      <c r="AK128" s="60"/>
      <c r="AL128" s="176"/>
    </row>
    <row r="129" spans="1:38" s="23" customFormat="1">
      <c r="A129" s="33">
        <v>10</v>
      </c>
      <c r="B129" s="33"/>
      <c r="C129" s="34" t="str">
        <f>IF(ISBLANK(C130),"",C130)</f>
        <v/>
      </c>
      <c r="D129" s="35" t="str">
        <f t="shared" ref="D129:D136" ca="1" si="54">$F$44</f>
        <v>March</v>
      </c>
      <c r="E129" s="36" t="str">
        <f t="shared" ref="E129:E136" ca="1" si="55">$N$1</f>
        <v>2024</v>
      </c>
      <c r="F129" s="36">
        <f>IF(OR(R129&gt;0, S129&gt;0), "3110", )</f>
        <v>0</v>
      </c>
      <c r="G129" s="36">
        <f>IF(OR(R129&gt;0, S129&gt;0), "13U10", )</f>
        <v>0</v>
      </c>
      <c r="H129" s="36">
        <f>IF(OR(R129&gt;0, S129&gt;0), "1000002", )</f>
        <v>0</v>
      </c>
      <c r="I129" s="36" t="str">
        <f>IF(ISBLANK(C130),"", IF(OR(R129&gt;=100000, S129&gt;=100000), "102110", VLOOKUP(C129,$D$1:$F$13,2,FALSE)))</f>
        <v/>
      </c>
      <c r="J129" s="36">
        <f>IF(OR(R129&gt;0, S129&gt;0), "00", )</f>
        <v>0</v>
      </c>
      <c r="K129" s="36">
        <f>IF(OR(R129&gt;0, S129&gt;0), "000", )</f>
        <v>0</v>
      </c>
      <c r="L129" s="36">
        <f>IF(OR(R129&gt;0, S129&gt;0), "0000000000", )</f>
        <v>0</v>
      </c>
      <c r="M129" s="36">
        <f>IF(OR(R129&gt;0, S129&gt;0), "000000", )</f>
        <v>0</v>
      </c>
      <c r="N129" s="36">
        <f>IF(OR(R129&gt;0, S129&gt;0), "0000", )</f>
        <v>0</v>
      </c>
      <c r="O129" s="36">
        <f>IF(OR(R129&gt;0, S129&gt;0), "000000", )</f>
        <v>0</v>
      </c>
      <c r="P129" s="36">
        <f>IF(OR(R129&gt;0, S129&gt;0), "000000", )</f>
        <v>0</v>
      </c>
      <c r="Q129" s="36" t="str">
        <f ca="1">"UCD"&amp;" "&amp;D130&amp;" "&amp;"Recharges"&amp;" "&amp;"To"&amp;" "&amp;C130</f>
        <v xml:space="preserve">UCD March Recharges To </v>
      </c>
      <c r="R129" s="259">
        <f>SUM(S130:S136)</f>
        <v>0</v>
      </c>
      <c r="S129" s="259">
        <f>SUM(R130:R136)</f>
        <v>0</v>
      </c>
      <c r="T129" s="37"/>
      <c r="U129" s="37"/>
      <c r="V129" s="37"/>
      <c r="W129" s="38"/>
      <c r="X129" s="37"/>
      <c r="Y129" s="37"/>
      <c r="Z129" s="38"/>
      <c r="AA129" s="37"/>
      <c r="AB129" s="37" t="str">
        <f>IF(ISERROR(VLOOKUP(C129,$AD$1:$AN$12,2,FALSE))," ",(VLOOKUP(C129,$AD$1:$AN$12,2,FALSE)))</f>
        <v xml:space="preserve"> </v>
      </c>
      <c r="AC129" s="37" t="str">
        <f>IF(ISERROR(VLOOKUP(C129,$AD$1:$AN$12,3,FALSE))," ",(VLOOKUP(C129,$AD$1:$AN$12,3,FALSE)))</f>
        <v xml:space="preserve"> </v>
      </c>
      <c r="AD129" s="37" t="str">
        <f>IF(ISERROR(VLOOKUP(C129,$AD$1:$AN$12,4,FALSE))," ",(VLOOKUP(C129,$AD$1:$AN$12,4,FALSE)))</f>
        <v xml:space="preserve"> </v>
      </c>
      <c r="AE129" s="37" t="str">
        <f>IF(ISERROR(VLOOKUP(C129,$AD$1:$AN$12,5,FALSE))," ",(VLOOKUP(C129,$AD$1:$AN$12,5,FALSE)))</f>
        <v xml:space="preserve"> </v>
      </c>
      <c r="AF129" s="37" t="str">
        <f>IF(ISERROR(VLOOKUP(C129,$AD$1:$AN$12,6,FALSE))," ",(VLOOKUP(C129,$AD$1:$AN$12,6,FALSE)))</f>
        <v xml:space="preserve"> </v>
      </c>
      <c r="AG129" s="37" t="str">
        <f>IF(ISERROR(VLOOKUP(C129,$AD$1:$AN$12,7,FALSE))," ",(VLOOKUP(C129,$AD$1:$AN$12,7,FALSE)))</f>
        <v xml:space="preserve"> </v>
      </c>
      <c r="AH129" s="37" t="str">
        <f>IF(ISERROR(VLOOKUP(C129,$AD$1:$AN$12,8,FALSE))," ",(VLOOKUP(C129,$AD$1:$AN$12,8,FALSE)))</f>
        <v xml:space="preserve"> </v>
      </c>
      <c r="AI129" s="57" t="str">
        <f>IF(ISERROR(VLOOKUP(C129,$AD$1:$AN$12,9,FALSE))," ",(VLOOKUP(C129,$AD$1:$AN$12,9,FALSE)))</f>
        <v xml:space="preserve"> </v>
      </c>
      <c r="AJ129" s="57" t="str">
        <f>IF(ISERROR(VLOOKUP(C129,$AD$1:$AN$12,10,FALSE))," ",(VLOOKUP(C129,$AD$1:$AN$12,10,FALSE)))</f>
        <v xml:space="preserve"> </v>
      </c>
      <c r="AK129" s="57" t="str">
        <f>IF(ISERROR(VLOOKUP(C129,$AD$1:$AN$12,11,FALSE))," ",(VLOOKUP(C129,$AD$1:$AN$12,11,FALSE)))</f>
        <v xml:space="preserve"> </v>
      </c>
      <c r="AL129" s="173"/>
    </row>
    <row r="130" spans="1:38" s="23" customFormat="1">
      <c r="C130" s="3"/>
      <c r="D130" s="39" t="str">
        <f t="shared" ca="1" si="54"/>
        <v>March</v>
      </c>
      <c r="E130" s="40" t="str">
        <f t="shared" ca="1" si="55"/>
        <v>2024</v>
      </c>
      <c r="F130" s="4"/>
      <c r="G130" s="4"/>
      <c r="H130" s="9"/>
      <c r="I130" s="1"/>
      <c r="J130" s="1"/>
      <c r="K130" s="1"/>
      <c r="L130" s="4"/>
      <c r="M130" s="9"/>
      <c r="N130" s="1"/>
      <c r="O130" s="4"/>
      <c r="P130" s="4"/>
      <c r="Q130" s="4"/>
      <c r="R130" s="261"/>
      <c r="S130" s="261"/>
      <c r="T130" s="41" t="str">
        <f>IF((ISNUMBER(SEARCH("Reimb",Q130))),"Provide original journal document # in next column &gt;&gt;&gt;&gt;","")</f>
        <v/>
      </c>
      <c r="U130" s="1"/>
      <c r="V130" s="44" t="str">
        <f t="shared" ref="V130:V136" si="56">$F$36&amp;" "&amp;$F$38</f>
        <v xml:space="preserve"> </v>
      </c>
      <c r="W130" s="42">
        <f t="shared" ref="W130:W136" si="57">$F$39</f>
        <v>0</v>
      </c>
      <c r="X130" s="41">
        <f t="shared" ref="X130:X136" si="58">$F$40</f>
        <v>0</v>
      </c>
      <c r="Y130" s="10"/>
      <c r="Z130" s="7"/>
      <c r="AA130" s="10"/>
      <c r="AB130" s="1"/>
      <c r="AC130" s="1"/>
      <c r="AD130" s="1"/>
      <c r="AE130" s="1"/>
      <c r="AF130" s="1"/>
      <c r="AG130" s="1"/>
      <c r="AH130" s="1"/>
      <c r="AI130" s="58"/>
      <c r="AJ130" s="58"/>
      <c r="AK130" s="58"/>
      <c r="AL130" s="170"/>
    </row>
    <row r="131" spans="1:38" s="23" customFormat="1">
      <c r="C131" s="43" t="str">
        <f>C129</f>
        <v/>
      </c>
      <c r="D131" s="39" t="str">
        <f t="shared" ca="1" si="54"/>
        <v>March</v>
      </c>
      <c r="E131" s="40" t="str">
        <f t="shared" ca="1" si="55"/>
        <v>2024</v>
      </c>
      <c r="F131" s="4"/>
      <c r="G131" s="4"/>
      <c r="H131" s="9"/>
      <c r="I131" s="1"/>
      <c r="J131" s="1"/>
      <c r="K131" s="1"/>
      <c r="L131" s="4"/>
      <c r="M131" s="9"/>
      <c r="N131" s="1"/>
      <c r="O131" s="4"/>
      <c r="P131" s="4"/>
      <c r="Q131" s="4"/>
      <c r="R131" s="261"/>
      <c r="S131" s="261"/>
      <c r="T131" s="41" t="str">
        <f t="shared" ref="T131:T136" si="59">IF((ISNUMBER(SEARCH("Reimb",Q131))),"Provide original journal document # in next column &gt;&gt;&gt;&gt;","")</f>
        <v/>
      </c>
      <c r="U131" s="1"/>
      <c r="V131" s="44" t="str">
        <f t="shared" si="56"/>
        <v xml:space="preserve"> </v>
      </c>
      <c r="W131" s="42">
        <f t="shared" si="57"/>
        <v>0</v>
      </c>
      <c r="X131" s="41">
        <f t="shared" si="58"/>
        <v>0</v>
      </c>
      <c r="Y131" s="10"/>
      <c r="Z131" s="7"/>
      <c r="AA131" s="12"/>
      <c r="AB131" s="1"/>
      <c r="AC131" s="1"/>
      <c r="AD131" s="1"/>
      <c r="AE131" s="1"/>
      <c r="AF131" s="1"/>
      <c r="AG131" s="1"/>
      <c r="AH131" s="1"/>
      <c r="AI131" s="58"/>
      <c r="AJ131" s="58"/>
      <c r="AK131" s="58"/>
      <c r="AL131" s="170"/>
    </row>
    <row r="132" spans="1:38" s="23" customFormat="1">
      <c r="C132" s="43" t="str">
        <f>C129</f>
        <v/>
      </c>
      <c r="D132" s="39" t="str">
        <f t="shared" ca="1" si="54"/>
        <v>March</v>
      </c>
      <c r="E132" s="40" t="str">
        <f t="shared" ca="1" si="55"/>
        <v>2024</v>
      </c>
      <c r="F132" s="4"/>
      <c r="G132" s="4"/>
      <c r="H132" s="9"/>
      <c r="I132" s="1"/>
      <c r="J132" s="1"/>
      <c r="K132" s="1"/>
      <c r="L132" s="4"/>
      <c r="M132" s="9"/>
      <c r="N132" s="1"/>
      <c r="O132" s="4"/>
      <c r="P132" s="4"/>
      <c r="Q132" s="4"/>
      <c r="R132" s="261"/>
      <c r="S132" s="261"/>
      <c r="T132" s="41" t="str">
        <f t="shared" si="59"/>
        <v/>
      </c>
      <c r="U132" s="1"/>
      <c r="V132" s="44" t="str">
        <f t="shared" si="56"/>
        <v xml:space="preserve"> </v>
      </c>
      <c r="W132" s="42">
        <f t="shared" si="57"/>
        <v>0</v>
      </c>
      <c r="X132" s="41">
        <f t="shared" si="58"/>
        <v>0</v>
      </c>
      <c r="Y132" s="10"/>
      <c r="Z132" s="7"/>
      <c r="AA132" s="12"/>
      <c r="AB132" s="1"/>
      <c r="AC132" s="1"/>
      <c r="AD132" s="1"/>
      <c r="AE132" s="1"/>
      <c r="AF132" s="1"/>
      <c r="AG132" s="1"/>
      <c r="AH132" s="1"/>
      <c r="AI132" s="58"/>
      <c r="AJ132" s="58"/>
      <c r="AK132" s="58"/>
      <c r="AL132" s="170"/>
    </row>
    <row r="133" spans="1:38" s="23" customFormat="1">
      <c r="C133" s="43" t="str">
        <f>C129</f>
        <v/>
      </c>
      <c r="D133" s="39" t="str">
        <f t="shared" ca="1" si="54"/>
        <v>March</v>
      </c>
      <c r="E133" s="40" t="str">
        <f t="shared" ca="1" si="55"/>
        <v>2024</v>
      </c>
      <c r="F133" s="4"/>
      <c r="G133" s="4"/>
      <c r="H133" s="9"/>
      <c r="I133" s="1"/>
      <c r="J133" s="1"/>
      <c r="K133" s="1"/>
      <c r="L133" s="4"/>
      <c r="M133" s="9"/>
      <c r="N133" s="1"/>
      <c r="O133" s="4"/>
      <c r="P133" s="4"/>
      <c r="Q133" s="4"/>
      <c r="R133" s="261"/>
      <c r="S133" s="261"/>
      <c r="T133" s="41" t="str">
        <f t="shared" si="59"/>
        <v/>
      </c>
      <c r="U133" s="1"/>
      <c r="V133" s="44" t="str">
        <f t="shared" si="56"/>
        <v xml:space="preserve"> </v>
      </c>
      <c r="W133" s="42">
        <f t="shared" si="57"/>
        <v>0</v>
      </c>
      <c r="X133" s="41">
        <f t="shared" si="58"/>
        <v>0</v>
      </c>
      <c r="Y133" s="10"/>
      <c r="Z133" s="7"/>
      <c r="AA133" s="12"/>
      <c r="AB133" s="1"/>
      <c r="AC133" s="1"/>
      <c r="AD133" s="1"/>
      <c r="AE133" s="1"/>
      <c r="AF133" s="1"/>
      <c r="AG133" s="1"/>
      <c r="AH133" s="1"/>
      <c r="AI133" s="58"/>
      <c r="AJ133" s="58"/>
      <c r="AK133" s="58"/>
      <c r="AL133" s="170"/>
    </row>
    <row r="134" spans="1:38" s="23" customFormat="1">
      <c r="C134" s="43" t="str">
        <f>C129</f>
        <v/>
      </c>
      <c r="D134" s="39" t="str">
        <f t="shared" ca="1" si="54"/>
        <v>March</v>
      </c>
      <c r="E134" s="40" t="str">
        <f t="shared" ca="1" si="55"/>
        <v>2024</v>
      </c>
      <c r="F134" s="4"/>
      <c r="G134" s="4"/>
      <c r="H134" s="9"/>
      <c r="I134" s="1"/>
      <c r="J134" s="1"/>
      <c r="K134" s="1"/>
      <c r="L134" s="4"/>
      <c r="M134" s="9"/>
      <c r="N134" s="1"/>
      <c r="O134" s="4"/>
      <c r="P134" s="4"/>
      <c r="Q134" s="4"/>
      <c r="R134" s="261"/>
      <c r="S134" s="261"/>
      <c r="T134" s="41" t="str">
        <f t="shared" si="59"/>
        <v/>
      </c>
      <c r="U134" s="1"/>
      <c r="V134" s="44" t="str">
        <f t="shared" si="56"/>
        <v xml:space="preserve"> </v>
      </c>
      <c r="W134" s="42">
        <f t="shared" si="57"/>
        <v>0</v>
      </c>
      <c r="X134" s="41">
        <f t="shared" si="58"/>
        <v>0</v>
      </c>
      <c r="Y134" s="10"/>
      <c r="Z134" s="7"/>
      <c r="AA134" s="12"/>
      <c r="AB134" s="1"/>
      <c r="AC134" s="1"/>
      <c r="AD134" s="1"/>
      <c r="AE134" s="1"/>
      <c r="AF134" s="1"/>
      <c r="AG134" s="1"/>
      <c r="AH134" s="1"/>
      <c r="AI134" s="58"/>
      <c r="AJ134" s="58"/>
      <c r="AK134" s="58"/>
      <c r="AL134" s="170"/>
    </row>
    <row r="135" spans="1:38" s="23" customFormat="1">
      <c r="C135" s="43" t="str">
        <f>C129</f>
        <v/>
      </c>
      <c r="D135" s="39" t="str">
        <f t="shared" ca="1" si="54"/>
        <v>March</v>
      </c>
      <c r="E135" s="40" t="str">
        <f t="shared" ca="1" si="55"/>
        <v>2024</v>
      </c>
      <c r="F135" s="4"/>
      <c r="G135" s="4"/>
      <c r="H135" s="9"/>
      <c r="I135" s="1"/>
      <c r="J135" s="1"/>
      <c r="K135" s="1"/>
      <c r="L135" s="4"/>
      <c r="M135" s="9"/>
      <c r="N135" s="1"/>
      <c r="O135" s="4"/>
      <c r="P135" s="4"/>
      <c r="Q135" s="4"/>
      <c r="R135" s="261"/>
      <c r="S135" s="261"/>
      <c r="T135" s="41" t="str">
        <f t="shared" si="59"/>
        <v/>
      </c>
      <c r="U135" s="1"/>
      <c r="V135" s="44" t="str">
        <f t="shared" si="56"/>
        <v xml:space="preserve"> </v>
      </c>
      <c r="W135" s="42">
        <f t="shared" si="57"/>
        <v>0</v>
      </c>
      <c r="X135" s="41">
        <f t="shared" si="58"/>
        <v>0</v>
      </c>
      <c r="Y135" s="10"/>
      <c r="Z135" s="7"/>
      <c r="AA135" s="12"/>
      <c r="AB135" s="1"/>
      <c r="AC135" s="1"/>
      <c r="AD135" s="1"/>
      <c r="AE135" s="1"/>
      <c r="AF135" s="1"/>
      <c r="AG135" s="1"/>
      <c r="AH135" s="1"/>
      <c r="AI135" s="58"/>
      <c r="AJ135" s="58"/>
      <c r="AK135" s="58"/>
      <c r="AL135" s="170"/>
    </row>
    <row r="136" spans="1:38" s="23" customFormat="1" ht="15.75" thickBot="1">
      <c r="C136" s="45" t="str">
        <f>C129</f>
        <v/>
      </c>
      <c r="D136" s="46" t="str">
        <f t="shared" ca="1" si="54"/>
        <v>March</v>
      </c>
      <c r="E136" s="47" t="str">
        <f t="shared" ca="1" si="55"/>
        <v>2024</v>
      </c>
      <c r="F136" s="5"/>
      <c r="G136" s="5"/>
      <c r="H136" s="6"/>
      <c r="I136" s="2"/>
      <c r="J136" s="2"/>
      <c r="K136" s="2"/>
      <c r="L136" s="5"/>
      <c r="M136" s="6"/>
      <c r="N136" s="2"/>
      <c r="O136" s="5"/>
      <c r="P136" s="5"/>
      <c r="Q136" s="5"/>
      <c r="R136" s="262"/>
      <c r="S136" s="262"/>
      <c r="T136" s="48" t="str">
        <f t="shared" si="59"/>
        <v/>
      </c>
      <c r="U136" s="2"/>
      <c r="V136" s="49" t="str">
        <f t="shared" si="56"/>
        <v xml:space="preserve"> </v>
      </c>
      <c r="W136" s="50">
        <f t="shared" si="57"/>
        <v>0</v>
      </c>
      <c r="X136" s="48">
        <f t="shared" si="58"/>
        <v>0</v>
      </c>
      <c r="Y136" s="11"/>
      <c r="Z136" s="8"/>
      <c r="AA136" s="11"/>
      <c r="AB136" s="2"/>
      <c r="AC136" s="2"/>
      <c r="AD136" s="2"/>
      <c r="AE136" s="2"/>
      <c r="AF136" s="2"/>
      <c r="AG136" s="2"/>
      <c r="AH136" s="2"/>
      <c r="AI136" s="59"/>
      <c r="AJ136" s="59"/>
      <c r="AK136" s="59"/>
      <c r="AL136" s="174"/>
    </row>
    <row r="137" spans="1:38" s="23" customFormat="1" ht="15.75" thickBot="1">
      <c r="C137" s="51"/>
      <c r="D137" s="52"/>
      <c r="E137" s="52"/>
      <c r="F137" s="52"/>
      <c r="G137" s="53"/>
      <c r="H137" s="52"/>
      <c r="I137" s="52"/>
      <c r="J137" s="52"/>
      <c r="K137" s="52"/>
      <c r="L137" s="52"/>
      <c r="M137" s="52"/>
      <c r="N137" s="52"/>
      <c r="O137" s="52"/>
      <c r="P137" s="52"/>
      <c r="Q137" s="52"/>
      <c r="R137" s="52"/>
      <c r="S137" s="260"/>
      <c r="T137" s="52"/>
      <c r="U137" s="52"/>
      <c r="V137" s="52"/>
      <c r="W137" s="54"/>
      <c r="X137" s="52"/>
      <c r="Y137" s="52"/>
      <c r="Z137" s="54"/>
      <c r="AA137" s="52"/>
      <c r="AB137" s="52"/>
      <c r="AC137" s="52"/>
      <c r="AD137" s="52"/>
      <c r="AE137" s="52"/>
      <c r="AF137" s="52"/>
      <c r="AG137" s="52"/>
      <c r="AH137" s="52"/>
      <c r="AI137" s="60"/>
      <c r="AJ137" s="60"/>
      <c r="AK137" s="60"/>
      <c r="AL137" s="176"/>
    </row>
    <row r="138" spans="1:38" s="23" customFormat="1">
      <c r="A138" s="33">
        <v>11</v>
      </c>
      <c r="B138" s="33"/>
      <c r="C138" s="34" t="str">
        <f>IF(ISBLANK(C139),"",C139)</f>
        <v/>
      </c>
      <c r="D138" s="35" t="str">
        <f t="shared" ref="D138:D145" ca="1" si="60">$F$44</f>
        <v>March</v>
      </c>
      <c r="E138" s="36" t="str">
        <f t="shared" ref="E138:E145" ca="1" si="61">$N$1</f>
        <v>2024</v>
      </c>
      <c r="F138" s="36">
        <f>IF(OR(R138&gt;0, S138&gt;0), "3110", )</f>
        <v>0</v>
      </c>
      <c r="G138" s="36">
        <f>IF(OR(R138&gt;0, S138&gt;0), "13U10", )</f>
        <v>0</v>
      </c>
      <c r="H138" s="36">
        <f>IF(OR(R138&gt;0, S138&gt;0), "1000002", )</f>
        <v>0</v>
      </c>
      <c r="I138" s="36" t="str">
        <f>IF(ISBLANK(C139),"", IF(OR(R138&gt;=100000, S138&gt;=100000), "102110", VLOOKUP(C138,$D$1:$F$13,2,FALSE)))</f>
        <v/>
      </c>
      <c r="J138" s="36">
        <f>IF(OR(R138&gt;0, S138&gt;0), "00", )</f>
        <v>0</v>
      </c>
      <c r="K138" s="36">
        <f>IF(OR(R138&gt;0, S138&gt;0), "000", )</f>
        <v>0</v>
      </c>
      <c r="L138" s="36">
        <f>IF(OR(R138&gt;0, S138&gt;0), "0000000000", )</f>
        <v>0</v>
      </c>
      <c r="M138" s="36">
        <f>IF(OR(R138&gt;0, S138&gt;0), "000000", )</f>
        <v>0</v>
      </c>
      <c r="N138" s="36">
        <f>IF(OR(R138&gt;0, S138&gt;0), "0000", )</f>
        <v>0</v>
      </c>
      <c r="O138" s="36">
        <f>IF(OR(R138&gt;0, S138&gt;0), "000000", )</f>
        <v>0</v>
      </c>
      <c r="P138" s="36">
        <f>IF(OR(R138&gt;0, S138&gt;0), "000000", )</f>
        <v>0</v>
      </c>
      <c r="Q138" s="36" t="str">
        <f ca="1">"UCD"&amp;" "&amp;D139&amp;" "&amp;"Recharges"&amp;" "&amp;"To"&amp;" "&amp;C139</f>
        <v xml:space="preserve">UCD March Recharges To </v>
      </c>
      <c r="R138" s="259">
        <f>SUM(S139:S145)</f>
        <v>0</v>
      </c>
      <c r="S138" s="259">
        <f>SUM(R139:R145)</f>
        <v>0</v>
      </c>
      <c r="T138" s="37"/>
      <c r="U138" s="37"/>
      <c r="V138" s="37"/>
      <c r="W138" s="38"/>
      <c r="X138" s="37"/>
      <c r="Y138" s="37"/>
      <c r="Z138" s="38"/>
      <c r="AA138" s="37"/>
      <c r="AB138" s="37" t="str">
        <f>IF(ISERROR(VLOOKUP(C138,$AD$1:$AN$12,2,FALSE))," ",(VLOOKUP(C138,$AD$1:$AN$12,2,FALSE)))</f>
        <v xml:space="preserve"> </v>
      </c>
      <c r="AC138" s="37" t="str">
        <f>IF(ISERROR(VLOOKUP(C138,$AD$1:$AN$12,3,FALSE))," ",(VLOOKUP(C138,$AD$1:$AN$12,3,FALSE)))</f>
        <v xml:space="preserve"> </v>
      </c>
      <c r="AD138" s="37" t="str">
        <f>IF(ISERROR(VLOOKUP(C138,$AD$1:$AN$12,4,FALSE))," ",(VLOOKUP(C138,$AD$1:$AN$12,4,FALSE)))</f>
        <v xml:space="preserve"> </v>
      </c>
      <c r="AE138" s="37" t="str">
        <f>IF(ISERROR(VLOOKUP(C138,$AD$1:$AN$12,5,FALSE))," ",(VLOOKUP(C138,$AD$1:$AN$12,5,FALSE)))</f>
        <v xml:space="preserve"> </v>
      </c>
      <c r="AF138" s="37" t="str">
        <f>IF(ISERROR(VLOOKUP(C138,$AD$1:$AN$12,6,FALSE))," ",(VLOOKUP(C138,$AD$1:$AN$12,6,FALSE)))</f>
        <v xml:space="preserve"> </v>
      </c>
      <c r="AG138" s="37" t="str">
        <f>IF(ISERROR(VLOOKUP(C138,$AD$1:$AN$12,7,FALSE))," ",(VLOOKUP(C138,$AD$1:$AN$12,7,FALSE)))</f>
        <v xml:space="preserve"> </v>
      </c>
      <c r="AH138" s="37" t="str">
        <f>IF(ISERROR(VLOOKUP(C138,$AD$1:$AN$12,8,FALSE))," ",(VLOOKUP(C138,$AD$1:$AN$12,8,FALSE)))</f>
        <v xml:space="preserve"> </v>
      </c>
      <c r="AI138" s="57" t="str">
        <f>IF(ISERROR(VLOOKUP(C138,$AD$1:$AN$12,9,FALSE))," ",(VLOOKUP(C138,$AD$1:$AN$12,9,FALSE)))</f>
        <v xml:space="preserve"> </v>
      </c>
      <c r="AJ138" s="57" t="str">
        <f>IF(ISERROR(VLOOKUP(C138,$AD$1:$AN$12,10,FALSE))," ",(VLOOKUP(C138,$AD$1:$AN$12,10,FALSE)))</f>
        <v xml:space="preserve"> </v>
      </c>
      <c r="AK138" s="57" t="str">
        <f>IF(ISERROR(VLOOKUP(C138,$AD$1:$AN$12,11,FALSE))," ",(VLOOKUP(C138,$AD$1:$AN$12,11,FALSE)))</f>
        <v xml:space="preserve"> </v>
      </c>
      <c r="AL138" s="173"/>
    </row>
    <row r="139" spans="1:38" s="23" customFormat="1">
      <c r="C139" s="3"/>
      <c r="D139" s="39" t="str">
        <f t="shared" ca="1" si="60"/>
        <v>March</v>
      </c>
      <c r="E139" s="40" t="str">
        <f t="shared" ca="1" si="61"/>
        <v>2024</v>
      </c>
      <c r="F139" s="4"/>
      <c r="G139" s="4"/>
      <c r="H139" s="9"/>
      <c r="I139" s="1"/>
      <c r="J139" s="1"/>
      <c r="K139" s="1"/>
      <c r="L139" s="4"/>
      <c r="M139" s="9"/>
      <c r="N139" s="1"/>
      <c r="O139" s="4"/>
      <c r="P139" s="4"/>
      <c r="Q139" s="4"/>
      <c r="R139" s="261"/>
      <c r="S139" s="261"/>
      <c r="T139" s="41" t="str">
        <f>IF((ISNUMBER(SEARCH("Reimb",Q139))),"Provide original journal document # in next column &gt;&gt;&gt;&gt;","")</f>
        <v/>
      </c>
      <c r="U139" s="1"/>
      <c r="V139" s="44" t="str">
        <f t="shared" ref="V139:V145" si="62">$F$36&amp;" "&amp;$F$38</f>
        <v xml:space="preserve"> </v>
      </c>
      <c r="W139" s="42">
        <f t="shared" ref="W139:W145" si="63">$F$39</f>
        <v>0</v>
      </c>
      <c r="X139" s="41">
        <f t="shared" ref="X139:X145" si="64">$F$40</f>
        <v>0</v>
      </c>
      <c r="Y139" s="10"/>
      <c r="Z139" s="7"/>
      <c r="AA139" s="10"/>
      <c r="AB139" s="1"/>
      <c r="AC139" s="1"/>
      <c r="AD139" s="1"/>
      <c r="AE139" s="1"/>
      <c r="AF139" s="1"/>
      <c r="AG139" s="1"/>
      <c r="AH139" s="1"/>
      <c r="AI139" s="58"/>
      <c r="AJ139" s="58"/>
      <c r="AK139" s="58"/>
      <c r="AL139" s="170"/>
    </row>
    <row r="140" spans="1:38" s="23" customFormat="1">
      <c r="C140" s="43" t="str">
        <f>C138</f>
        <v/>
      </c>
      <c r="D140" s="39" t="str">
        <f t="shared" ca="1" si="60"/>
        <v>March</v>
      </c>
      <c r="E140" s="40" t="str">
        <f t="shared" ca="1" si="61"/>
        <v>2024</v>
      </c>
      <c r="F140" s="4"/>
      <c r="G140" s="4"/>
      <c r="H140" s="9"/>
      <c r="I140" s="1"/>
      <c r="J140" s="1"/>
      <c r="K140" s="1"/>
      <c r="L140" s="4"/>
      <c r="M140" s="9"/>
      <c r="N140" s="1"/>
      <c r="O140" s="4"/>
      <c r="P140" s="4"/>
      <c r="Q140" s="4"/>
      <c r="R140" s="261"/>
      <c r="S140" s="261"/>
      <c r="T140" s="41" t="str">
        <f t="shared" ref="T140:T145" si="65">IF((ISNUMBER(SEARCH("Reimb",Q140))),"Provide original journal document # in next column &gt;&gt;&gt;&gt;","")</f>
        <v/>
      </c>
      <c r="U140" s="1"/>
      <c r="V140" s="44" t="str">
        <f t="shared" si="62"/>
        <v xml:space="preserve"> </v>
      </c>
      <c r="W140" s="42">
        <f t="shared" si="63"/>
        <v>0</v>
      </c>
      <c r="X140" s="41">
        <f t="shared" si="64"/>
        <v>0</v>
      </c>
      <c r="Y140" s="10"/>
      <c r="Z140" s="7"/>
      <c r="AA140" s="12"/>
      <c r="AB140" s="1"/>
      <c r="AC140" s="1"/>
      <c r="AD140" s="1"/>
      <c r="AE140" s="1"/>
      <c r="AF140" s="1"/>
      <c r="AG140" s="1"/>
      <c r="AH140" s="1"/>
      <c r="AI140" s="58"/>
      <c r="AJ140" s="58"/>
      <c r="AK140" s="58"/>
      <c r="AL140" s="170"/>
    </row>
    <row r="141" spans="1:38" s="23" customFormat="1">
      <c r="C141" s="43" t="str">
        <f>C138</f>
        <v/>
      </c>
      <c r="D141" s="39" t="str">
        <f t="shared" ca="1" si="60"/>
        <v>March</v>
      </c>
      <c r="E141" s="40" t="str">
        <f t="shared" ca="1" si="61"/>
        <v>2024</v>
      </c>
      <c r="F141" s="4"/>
      <c r="G141" s="4"/>
      <c r="H141" s="9"/>
      <c r="I141" s="1"/>
      <c r="J141" s="1"/>
      <c r="K141" s="1"/>
      <c r="L141" s="4"/>
      <c r="M141" s="9"/>
      <c r="N141" s="1"/>
      <c r="O141" s="4"/>
      <c r="P141" s="4"/>
      <c r="Q141" s="4"/>
      <c r="R141" s="261"/>
      <c r="S141" s="261"/>
      <c r="T141" s="41" t="str">
        <f t="shared" si="65"/>
        <v/>
      </c>
      <c r="U141" s="1"/>
      <c r="V141" s="44" t="str">
        <f t="shared" si="62"/>
        <v xml:space="preserve"> </v>
      </c>
      <c r="W141" s="42">
        <f t="shared" si="63"/>
        <v>0</v>
      </c>
      <c r="X141" s="41">
        <f t="shared" si="64"/>
        <v>0</v>
      </c>
      <c r="Y141" s="10"/>
      <c r="Z141" s="7"/>
      <c r="AA141" s="12"/>
      <c r="AB141" s="1"/>
      <c r="AC141" s="1"/>
      <c r="AD141" s="1"/>
      <c r="AE141" s="1"/>
      <c r="AF141" s="1"/>
      <c r="AG141" s="1"/>
      <c r="AH141" s="1"/>
      <c r="AI141" s="58"/>
      <c r="AJ141" s="58"/>
      <c r="AK141" s="58"/>
      <c r="AL141" s="170"/>
    </row>
    <row r="142" spans="1:38" s="23" customFormat="1">
      <c r="C142" s="43" t="str">
        <f>C138</f>
        <v/>
      </c>
      <c r="D142" s="39" t="str">
        <f t="shared" ca="1" si="60"/>
        <v>March</v>
      </c>
      <c r="E142" s="40" t="str">
        <f t="shared" ca="1" si="61"/>
        <v>2024</v>
      </c>
      <c r="F142" s="4"/>
      <c r="G142" s="4"/>
      <c r="H142" s="9"/>
      <c r="I142" s="1"/>
      <c r="J142" s="1"/>
      <c r="K142" s="1"/>
      <c r="L142" s="4"/>
      <c r="M142" s="9"/>
      <c r="N142" s="1"/>
      <c r="O142" s="4"/>
      <c r="P142" s="4"/>
      <c r="Q142" s="4"/>
      <c r="R142" s="261"/>
      <c r="S142" s="261"/>
      <c r="T142" s="41" t="str">
        <f t="shared" si="65"/>
        <v/>
      </c>
      <c r="U142" s="1"/>
      <c r="V142" s="44" t="str">
        <f t="shared" si="62"/>
        <v xml:space="preserve"> </v>
      </c>
      <c r="W142" s="42">
        <f t="shared" si="63"/>
        <v>0</v>
      </c>
      <c r="X142" s="41">
        <f t="shared" si="64"/>
        <v>0</v>
      </c>
      <c r="Y142" s="10"/>
      <c r="Z142" s="7"/>
      <c r="AA142" s="12"/>
      <c r="AB142" s="1"/>
      <c r="AC142" s="1"/>
      <c r="AD142" s="1"/>
      <c r="AE142" s="1"/>
      <c r="AF142" s="1"/>
      <c r="AG142" s="1"/>
      <c r="AH142" s="1"/>
      <c r="AI142" s="58"/>
      <c r="AJ142" s="58"/>
      <c r="AK142" s="58"/>
      <c r="AL142" s="170"/>
    </row>
    <row r="143" spans="1:38" s="23" customFormat="1">
      <c r="C143" s="43" t="str">
        <f>C138</f>
        <v/>
      </c>
      <c r="D143" s="39" t="str">
        <f t="shared" ca="1" si="60"/>
        <v>March</v>
      </c>
      <c r="E143" s="40" t="str">
        <f t="shared" ca="1" si="61"/>
        <v>2024</v>
      </c>
      <c r="F143" s="4"/>
      <c r="G143" s="4"/>
      <c r="H143" s="9"/>
      <c r="I143" s="1"/>
      <c r="J143" s="1"/>
      <c r="K143" s="1"/>
      <c r="L143" s="4"/>
      <c r="M143" s="9"/>
      <c r="N143" s="1"/>
      <c r="O143" s="4"/>
      <c r="P143" s="4"/>
      <c r="Q143" s="4"/>
      <c r="R143" s="261"/>
      <c r="S143" s="261"/>
      <c r="T143" s="41" t="str">
        <f t="shared" si="65"/>
        <v/>
      </c>
      <c r="U143" s="1"/>
      <c r="V143" s="44" t="str">
        <f t="shared" si="62"/>
        <v xml:space="preserve"> </v>
      </c>
      <c r="W143" s="42">
        <f t="shared" si="63"/>
        <v>0</v>
      </c>
      <c r="X143" s="41">
        <f t="shared" si="64"/>
        <v>0</v>
      </c>
      <c r="Y143" s="10"/>
      <c r="Z143" s="7"/>
      <c r="AA143" s="12"/>
      <c r="AB143" s="1"/>
      <c r="AC143" s="1"/>
      <c r="AD143" s="1"/>
      <c r="AE143" s="1"/>
      <c r="AF143" s="1"/>
      <c r="AG143" s="1"/>
      <c r="AH143" s="1"/>
      <c r="AI143" s="58"/>
      <c r="AJ143" s="58"/>
      <c r="AK143" s="58"/>
      <c r="AL143" s="170"/>
    </row>
    <row r="144" spans="1:38" s="23" customFormat="1">
      <c r="C144" s="43" t="str">
        <f>C138</f>
        <v/>
      </c>
      <c r="D144" s="39" t="str">
        <f t="shared" ca="1" si="60"/>
        <v>March</v>
      </c>
      <c r="E144" s="40" t="str">
        <f t="shared" ca="1" si="61"/>
        <v>2024</v>
      </c>
      <c r="F144" s="4"/>
      <c r="G144" s="4"/>
      <c r="H144" s="9"/>
      <c r="I144" s="1"/>
      <c r="J144" s="1"/>
      <c r="K144" s="1"/>
      <c r="L144" s="4"/>
      <c r="M144" s="9"/>
      <c r="N144" s="1"/>
      <c r="O144" s="4"/>
      <c r="P144" s="4"/>
      <c r="Q144" s="4"/>
      <c r="R144" s="261"/>
      <c r="S144" s="261"/>
      <c r="T144" s="41" t="str">
        <f t="shared" si="65"/>
        <v/>
      </c>
      <c r="U144" s="1"/>
      <c r="V144" s="44" t="str">
        <f t="shared" si="62"/>
        <v xml:space="preserve"> </v>
      </c>
      <c r="W144" s="42">
        <f t="shared" si="63"/>
        <v>0</v>
      </c>
      <c r="X144" s="41">
        <f t="shared" si="64"/>
        <v>0</v>
      </c>
      <c r="Y144" s="10"/>
      <c r="Z144" s="7"/>
      <c r="AA144" s="12"/>
      <c r="AB144" s="1"/>
      <c r="AC144" s="1"/>
      <c r="AD144" s="1"/>
      <c r="AE144" s="1"/>
      <c r="AF144" s="1"/>
      <c r="AG144" s="1"/>
      <c r="AH144" s="1"/>
      <c r="AI144" s="58"/>
      <c r="AJ144" s="58"/>
      <c r="AK144" s="58"/>
      <c r="AL144" s="170"/>
    </row>
    <row r="145" spans="1:38" s="23" customFormat="1" ht="15.75" thickBot="1">
      <c r="C145" s="45" t="str">
        <f>C138</f>
        <v/>
      </c>
      <c r="D145" s="46" t="str">
        <f t="shared" ca="1" si="60"/>
        <v>March</v>
      </c>
      <c r="E145" s="47" t="str">
        <f t="shared" ca="1" si="61"/>
        <v>2024</v>
      </c>
      <c r="F145" s="5"/>
      <c r="G145" s="5"/>
      <c r="H145" s="6"/>
      <c r="I145" s="2"/>
      <c r="J145" s="2"/>
      <c r="K145" s="2"/>
      <c r="L145" s="5"/>
      <c r="M145" s="6"/>
      <c r="N145" s="2"/>
      <c r="O145" s="5"/>
      <c r="P145" s="5"/>
      <c r="Q145" s="5"/>
      <c r="R145" s="262"/>
      <c r="S145" s="262"/>
      <c r="T145" s="48" t="str">
        <f t="shared" si="65"/>
        <v/>
      </c>
      <c r="U145" s="2"/>
      <c r="V145" s="49" t="str">
        <f t="shared" si="62"/>
        <v xml:space="preserve"> </v>
      </c>
      <c r="W145" s="50">
        <f t="shared" si="63"/>
        <v>0</v>
      </c>
      <c r="X145" s="48">
        <f t="shared" si="64"/>
        <v>0</v>
      </c>
      <c r="Y145" s="11"/>
      <c r="Z145" s="8"/>
      <c r="AA145" s="11"/>
      <c r="AB145" s="2"/>
      <c r="AC145" s="2"/>
      <c r="AD145" s="2"/>
      <c r="AE145" s="2"/>
      <c r="AF145" s="2"/>
      <c r="AG145" s="2"/>
      <c r="AH145" s="2"/>
      <c r="AI145" s="59"/>
      <c r="AJ145" s="59"/>
      <c r="AK145" s="59"/>
      <c r="AL145" s="174"/>
    </row>
    <row r="146" spans="1:38" s="23" customFormat="1" ht="15.75" thickBot="1">
      <c r="C146" s="51"/>
      <c r="D146" s="52"/>
      <c r="E146" s="52"/>
      <c r="F146" s="52"/>
      <c r="G146" s="53"/>
      <c r="H146" s="52"/>
      <c r="I146" s="52"/>
      <c r="J146" s="52"/>
      <c r="K146" s="52"/>
      <c r="L146" s="52"/>
      <c r="M146" s="52"/>
      <c r="N146" s="52"/>
      <c r="O146" s="52"/>
      <c r="P146" s="52"/>
      <c r="Q146" s="52"/>
      <c r="R146" s="52"/>
      <c r="S146" s="260"/>
      <c r="T146" s="52"/>
      <c r="U146" s="52"/>
      <c r="V146" s="52"/>
      <c r="W146" s="54"/>
      <c r="X146" s="52"/>
      <c r="Y146" s="52"/>
      <c r="Z146" s="54"/>
      <c r="AA146" s="52"/>
      <c r="AB146" s="52"/>
      <c r="AC146" s="52"/>
      <c r="AD146" s="52"/>
      <c r="AE146" s="52"/>
      <c r="AF146" s="52"/>
      <c r="AG146" s="52"/>
      <c r="AH146" s="52"/>
      <c r="AI146" s="60"/>
      <c r="AJ146" s="60"/>
      <c r="AK146" s="60"/>
      <c r="AL146" s="176"/>
    </row>
    <row r="147" spans="1:38" s="23" customFormat="1">
      <c r="A147" s="33">
        <v>12</v>
      </c>
      <c r="B147" s="33"/>
      <c r="C147" s="34" t="str">
        <f>IF(ISBLANK(C148),"",C148)</f>
        <v/>
      </c>
      <c r="D147" s="35" t="str">
        <f t="shared" ref="D147:D154" ca="1" si="66">$F$44</f>
        <v>March</v>
      </c>
      <c r="E147" s="36" t="str">
        <f t="shared" ref="E147:E154" ca="1" si="67">$N$1</f>
        <v>2024</v>
      </c>
      <c r="F147" s="36">
        <f>IF(OR(R147&gt;0, S147&gt;0), "3110", )</f>
        <v>0</v>
      </c>
      <c r="G147" s="36">
        <f>IF(OR(R147&gt;0, S147&gt;0), "13U10", )</f>
        <v>0</v>
      </c>
      <c r="H147" s="36">
        <f>IF(OR(R147&gt;0, S147&gt;0), "1000002", )</f>
        <v>0</v>
      </c>
      <c r="I147" s="36" t="str">
        <f>IF(ISBLANK(C148),"", IF(OR(R147&gt;=100000, S147&gt;=100000), "102110", VLOOKUP(C147,$D$1:$F$13,2,FALSE)))</f>
        <v/>
      </c>
      <c r="J147" s="36">
        <f>IF(OR(R147&gt;0, S147&gt;0), "00", )</f>
        <v>0</v>
      </c>
      <c r="K147" s="36">
        <f>IF(OR(R147&gt;0, S147&gt;0), "000", )</f>
        <v>0</v>
      </c>
      <c r="L147" s="36">
        <f>IF(OR(R147&gt;0, S147&gt;0), "0000000000", )</f>
        <v>0</v>
      </c>
      <c r="M147" s="36">
        <f>IF(OR(R147&gt;0, S147&gt;0), "000000", )</f>
        <v>0</v>
      </c>
      <c r="N147" s="36">
        <f>IF(OR(R147&gt;0, S147&gt;0), "0000", )</f>
        <v>0</v>
      </c>
      <c r="O147" s="36">
        <f>IF(OR(R147&gt;0, S147&gt;0), "000000", )</f>
        <v>0</v>
      </c>
      <c r="P147" s="36">
        <f>IF(OR(R147&gt;0, S147&gt;0), "000000", )</f>
        <v>0</v>
      </c>
      <c r="Q147" s="36" t="str">
        <f ca="1">"UCD"&amp;" "&amp;D148&amp;" "&amp;"Recharges"&amp;" "&amp;"To"&amp;" "&amp;C148</f>
        <v xml:space="preserve">UCD March Recharges To </v>
      </c>
      <c r="R147" s="259">
        <f>SUM(S148:S154)</f>
        <v>0</v>
      </c>
      <c r="S147" s="259">
        <f>SUM(R148:R154)</f>
        <v>0</v>
      </c>
      <c r="T147" s="37"/>
      <c r="U147" s="37"/>
      <c r="V147" s="37"/>
      <c r="W147" s="38"/>
      <c r="X147" s="37"/>
      <c r="Y147" s="37"/>
      <c r="Z147" s="38"/>
      <c r="AA147" s="37"/>
      <c r="AB147" s="37" t="str">
        <f>IF(ISERROR(VLOOKUP(C147,$AD$1:$AN$12,2,FALSE))," ",(VLOOKUP(C147,$AD$1:$AN$12,2,FALSE)))</f>
        <v xml:space="preserve"> </v>
      </c>
      <c r="AC147" s="37" t="str">
        <f>IF(ISERROR(VLOOKUP(C147,$AD$1:$AN$12,3,FALSE))," ",(VLOOKUP(C147,$AD$1:$AN$12,3,FALSE)))</f>
        <v xml:space="preserve"> </v>
      </c>
      <c r="AD147" s="37" t="str">
        <f>IF(ISERROR(VLOOKUP(C147,$AD$1:$AN$12,4,FALSE))," ",(VLOOKUP(C147,$AD$1:$AN$12,4,FALSE)))</f>
        <v xml:space="preserve"> </v>
      </c>
      <c r="AE147" s="37" t="str">
        <f>IF(ISERROR(VLOOKUP(C147,$AD$1:$AN$12,5,FALSE))," ",(VLOOKUP(C147,$AD$1:$AN$12,5,FALSE)))</f>
        <v xml:space="preserve"> </v>
      </c>
      <c r="AF147" s="37" t="str">
        <f>IF(ISERROR(VLOOKUP(C147,$AD$1:$AN$12,6,FALSE))," ",(VLOOKUP(C147,$AD$1:$AN$12,6,FALSE)))</f>
        <v xml:space="preserve"> </v>
      </c>
      <c r="AG147" s="37" t="str">
        <f>IF(ISERROR(VLOOKUP(C147,$AD$1:$AN$12,7,FALSE))," ",(VLOOKUP(C147,$AD$1:$AN$12,7,FALSE)))</f>
        <v xml:space="preserve"> </v>
      </c>
      <c r="AH147" s="37" t="str">
        <f>IF(ISERROR(VLOOKUP(C147,$AD$1:$AN$12,8,FALSE))," ",(VLOOKUP(C147,$AD$1:$AN$12,8,FALSE)))</f>
        <v xml:space="preserve"> </v>
      </c>
      <c r="AI147" s="57" t="str">
        <f>IF(ISERROR(VLOOKUP(C147,$AD$1:$AN$12,9,FALSE))," ",(VLOOKUP(C147,$AD$1:$AN$12,9,FALSE)))</f>
        <v xml:space="preserve"> </v>
      </c>
      <c r="AJ147" s="57" t="str">
        <f>IF(ISERROR(VLOOKUP(C147,$AD$1:$AN$12,10,FALSE))," ",(VLOOKUP(C147,$AD$1:$AN$12,10,FALSE)))</f>
        <v xml:space="preserve"> </v>
      </c>
      <c r="AK147" s="57" t="str">
        <f>IF(ISERROR(VLOOKUP(C147,$AD$1:$AN$12,11,FALSE))," ",(VLOOKUP(C147,$AD$1:$AN$12,11,FALSE)))</f>
        <v xml:space="preserve"> </v>
      </c>
      <c r="AL147" s="173"/>
    </row>
    <row r="148" spans="1:38" s="23" customFormat="1">
      <c r="C148" s="3"/>
      <c r="D148" s="39" t="str">
        <f t="shared" ca="1" si="66"/>
        <v>March</v>
      </c>
      <c r="E148" s="40" t="str">
        <f t="shared" ca="1" si="67"/>
        <v>2024</v>
      </c>
      <c r="F148" s="4"/>
      <c r="G148" s="4"/>
      <c r="H148" s="9"/>
      <c r="I148" s="1"/>
      <c r="J148" s="1"/>
      <c r="K148" s="1"/>
      <c r="L148" s="4"/>
      <c r="M148" s="9"/>
      <c r="N148" s="1"/>
      <c r="O148" s="4"/>
      <c r="P148" s="4"/>
      <c r="Q148" s="4"/>
      <c r="R148" s="261"/>
      <c r="S148" s="261"/>
      <c r="T148" s="41" t="str">
        <f>IF((ISNUMBER(SEARCH("Reimb",Q148))),"Provide original journal document # in next column &gt;&gt;&gt;&gt;","")</f>
        <v/>
      </c>
      <c r="U148" s="1"/>
      <c r="V148" s="44" t="str">
        <f t="shared" ref="V148:V154" si="68">$F$36&amp;" "&amp;$F$38</f>
        <v xml:space="preserve"> </v>
      </c>
      <c r="W148" s="42">
        <f t="shared" ref="W148:W154" si="69">$F$39</f>
        <v>0</v>
      </c>
      <c r="X148" s="41">
        <f t="shared" ref="X148:X154" si="70">$F$40</f>
        <v>0</v>
      </c>
      <c r="Y148" s="10"/>
      <c r="Z148" s="7"/>
      <c r="AA148" s="10"/>
      <c r="AB148" s="1"/>
      <c r="AC148" s="1"/>
      <c r="AD148" s="1"/>
      <c r="AE148" s="1"/>
      <c r="AF148" s="1"/>
      <c r="AG148" s="1"/>
      <c r="AH148" s="1"/>
      <c r="AI148" s="58"/>
      <c r="AJ148" s="58"/>
      <c r="AK148" s="58"/>
      <c r="AL148" s="170"/>
    </row>
    <row r="149" spans="1:38" s="23" customFormat="1">
      <c r="C149" s="43" t="str">
        <f>C147</f>
        <v/>
      </c>
      <c r="D149" s="39" t="str">
        <f t="shared" ca="1" si="66"/>
        <v>March</v>
      </c>
      <c r="E149" s="40" t="str">
        <f t="shared" ca="1" si="67"/>
        <v>2024</v>
      </c>
      <c r="F149" s="4"/>
      <c r="G149" s="4"/>
      <c r="H149" s="9"/>
      <c r="I149" s="1"/>
      <c r="J149" s="1"/>
      <c r="K149" s="1"/>
      <c r="L149" s="4"/>
      <c r="M149" s="9"/>
      <c r="N149" s="1"/>
      <c r="O149" s="4"/>
      <c r="P149" s="4"/>
      <c r="Q149" s="4"/>
      <c r="R149" s="261"/>
      <c r="S149" s="261"/>
      <c r="T149" s="41" t="str">
        <f t="shared" ref="T149:T154" si="71">IF((ISNUMBER(SEARCH("Reimb",Q149))),"Provide original journal document # in next column &gt;&gt;&gt;&gt;","")</f>
        <v/>
      </c>
      <c r="U149" s="1"/>
      <c r="V149" s="44" t="str">
        <f t="shared" si="68"/>
        <v xml:space="preserve"> </v>
      </c>
      <c r="W149" s="42">
        <f t="shared" si="69"/>
        <v>0</v>
      </c>
      <c r="X149" s="41">
        <f t="shared" si="70"/>
        <v>0</v>
      </c>
      <c r="Y149" s="10"/>
      <c r="Z149" s="7"/>
      <c r="AA149" s="12"/>
      <c r="AB149" s="1"/>
      <c r="AC149" s="1"/>
      <c r="AD149" s="1"/>
      <c r="AE149" s="1"/>
      <c r="AF149" s="1"/>
      <c r="AG149" s="1"/>
      <c r="AH149" s="1"/>
      <c r="AI149" s="58"/>
      <c r="AJ149" s="58"/>
      <c r="AK149" s="58"/>
      <c r="AL149" s="170"/>
    </row>
    <row r="150" spans="1:38" s="23" customFormat="1">
      <c r="C150" s="43" t="str">
        <f>C147</f>
        <v/>
      </c>
      <c r="D150" s="39" t="str">
        <f t="shared" ca="1" si="66"/>
        <v>March</v>
      </c>
      <c r="E150" s="40" t="str">
        <f t="shared" ca="1" si="67"/>
        <v>2024</v>
      </c>
      <c r="F150" s="4"/>
      <c r="G150" s="4"/>
      <c r="H150" s="9"/>
      <c r="I150" s="1"/>
      <c r="J150" s="1"/>
      <c r="K150" s="1"/>
      <c r="L150" s="4"/>
      <c r="M150" s="9"/>
      <c r="N150" s="1"/>
      <c r="O150" s="4"/>
      <c r="P150" s="4"/>
      <c r="Q150" s="4"/>
      <c r="R150" s="261"/>
      <c r="S150" s="261"/>
      <c r="T150" s="41" t="str">
        <f t="shared" si="71"/>
        <v/>
      </c>
      <c r="U150" s="1"/>
      <c r="V150" s="44" t="str">
        <f t="shared" si="68"/>
        <v xml:space="preserve"> </v>
      </c>
      <c r="W150" s="42">
        <f t="shared" si="69"/>
        <v>0</v>
      </c>
      <c r="X150" s="41">
        <f t="shared" si="70"/>
        <v>0</v>
      </c>
      <c r="Y150" s="10"/>
      <c r="Z150" s="7"/>
      <c r="AA150" s="12"/>
      <c r="AB150" s="1"/>
      <c r="AC150" s="1"/>
      <c r="AD150" s="1"/>
      <c r="AE150" s="1"/>
      <c r="AF150" s="1"/>
      <c r="AG150" s="1"/>
      <c r="AH150" s="1"/>
      <c r="AI150" s="58"/>
      <c r="AJ150" s="58"/>
      <c r="AK150" s="58"/>
      <c r="AL150" s="170"/>
    </row>
    <row r="151" spans="1:38" s="23" customFormat="1">
      <c r="C151" s="43" t="str">
        <f>C147</f>
        <v/>
      </c>
      <c r="D151" s="39" t="str">
        <f t="shared" ca="1" si="66"/>
        <v>March</v>
      </c>
      <c r="E151" s="40" t="str">
        <f t="shared" ca="1" si="67"/>
        <v>2024</v>
      </c>
      <c r="F151" s="4"/>
      <c r="G151" s="4"/>
      <c r="H151" s="9"/>
      <c r="I151" s="1"/>
      <c r="J151" s="1"/>
      <c r="K151" s="1"/>
      <c r="L151" s="4"/>
      <c r="M151" s="9"/>
      <c r="N151" s="1"/>
      <c r="O151" s="4"/>
      <c r="P151" s="4"/>
      <c r="Q151" s="4"/>
      <c r="R151" s="261"/>
      <c r="S151" s="261"/>
      <c r="T151" s="41" t="str">
        <f t="shared" si="71"/>
        <v/>
      </c>
      <c r="U151" s="1"/>
      <c r="V151" s="44" t="str">
        <f t="shared" si="68"/>
        <v xml:space="preserve"> </v>
      </c>
      <c r="W151" s="42">
        <f t="shared" si="69"/>
        <v>0</v>
      </c>
      <c r="X151" s="41">
        <f t="shared" si="70"/>
        <v>0</v>
      </c>
      <c r="Y151" s="10"/>
      <c r="Z151" s="7"/>
      <c r="AA151" s="12"/>
      <c r="AB151" s="1"/>
      <c r="AC151" s="1"/>
      <c r="AD151" s="1"/>
      <c r="AE151" s="1"/>
      <c r="AF151" s="1"/>
      <c r="AG151" s="1"/>
      <c r="AH151" s="1"/>
      <c r="AI151" s="58"/>
      <c r="AJ151" s="58"/>
      <c r="AK151" s="58"/>
      <c r="AL151" s="170"/>
    </row>
    <row r="152" spans="1:38" s="23" customFormat="1">
      <c r="C152" s="43" t="str">
        <f>C147</f>
        <v/>
      </c>
      <c r="D152" s="39" t="str">
        <f t="shared" ca="1" si="66"/>
        <v>March</v>
      </c>
      <c r="E152" s="40" t="str">
        <f t="shared" ca="1" si="67"/>
        <v>2024</v>
      </c>
      <c r="F152" s="4"/>
      <c r="G152" s="4"/>
      <c r="H152" s="9"/>
      <c r="I152" s="1"/>
      <c r="J152" s="1"/>
      <c r="K152" s="1"/>
      <c r="L152" s="4"/>
      <c r="M152" s="9"/>
      <c r="N152" s="1"/>
      <c r="O152" s="4"/>
      <c r="P152" s="4"/>
      <c r="Q152" s="4"/>
      <c r="R152" s="261"/>
      <c r="S152" s="261"/>
      <c r="T152" s="41" t="str">
        <f t="shared" si="71"/>
        <v/>
      </c>
      <c r="U152" s="1"/>
      <c r="V152" s="44" t="str">
        <f t="shared" si="68"/>
        <v xml:space="preserve"> </v>
      </c>
      <c r="W152" s="42">
        <f t="shared" si="69"/>
        <v>0</v>
      </c>
      <c r="X152" s="41">
        <f t="shared" si="70"/>
        <v>0</v>
      </c>
      <c r="Y152" s="10"/>
      <c r="Z152" s="7"/>
      <c r="AA152" s="12"/>
      <c r="AB152" s="1"/>
      <c r="AC152" s="1"/>
      <c r="AD152" s="1"/>
      <c r="AE152" s="1"/>
      <c r="AF152" s="1"/>
      <c r="AG152" s="1"/>
      <c r="AH152" s="1"/>
      <c r="AI152" s="58"/>
      <c r="AJ152" s="58"/>
      <c r="AK152" s="58"/>
      <c r="AL152" s="170"/>
    </row>
    <row r="153" spans="1:38" s="23" customFormat="1">
      <c r="C153" s="43" t="str">
        <f>C147</f>
        <v/>
      </c>
      <c r="D153" s="39" t="str">
        <f t="shared" ca="1" si="66"/>
        <v>March</v>
      </c>
      <c r="E153" s="40" t="str">
        <f t="shared" ca="1" si="67"/>
        <v>2024</v>
      </c>
      <c r="F153" s="4"/>
      <c r="G153" s="4"/>
      <c r="H153" s="9"/>
      <c r="I153" s="1"/>
      <c r="J153" s="1"/>
      <c r="K153" s="1"/>
      <c r="L153" s="4"/>
      <c r="M153" s="9"/>
      <c r="N153" s="1"/>
      <c r="O153" s="4"/>
      <c r="P153" s="4"/>
      <c r="Q153" s="4"/>
      <c r="R153" s="261"/>
      <c r="S153" s="261"/>
      <c r="T153" s="41" t="str">
        <f t="shared" si="71"/>
        <v/>
      </c>
      <c r="U153" s="1"/>
      <c r="V153" s="44" t="str">
        <f t="shared" si="68"/>
        <v xml:space="preserve"> </v>
      </c>
      <c r="W153" s="42">
        <f t="shared" si="69"/>
        <v>0</v>
      </c>
      <c r="X153" s="41">
        <f t="shared" si="70"/>
        <v>0</v>
      </c>
      <c r="Y153" s="10"/>
      <c r="Z153" s="7"/>
      <c r="AA153" s="12"/>
      <c r="AB153" s="1"/>
      <c r="AC153" s="1"/>
      <c r="AD153" s="1"/>
      <c r="AE153" s="1"/>
      <c r="AF153" s="1"/>
      <c r="AG153" s="1"/>
      <c r="AH153" s="1"/>
      <c r="AI153" s="58"/>
      <c r="AJ153" s="58"/>
      <c r="AK153" s="58"/>
      <c r="AL153" s="170"/>
    </row>
    <row r="154" spans="1:38" s="23" customFormat="1" ht="15.75" thickBot="1">
      <c r="C154" s="45" t="str">
        <f>C147</f>
        <v/>
      </c>
      <c r="D154" s="46" t="str">
        <f t="shared" ca="1" si="66"/>
        <v>March</v>
      </c>
      <c r="E154" s="47" t="str">
        <f t="shared" ca="1" si="67"/>
        <v>2024</v>
      </c>
      <c r="F154" s="5"/>
      <c r="G154" s="5"/>
      <c r="H154" s="6"/>
      <c r="I154" s="2"/>
      <c r="J154" s="2"/>
      <c r="K154" s="2"/>
      <c r="L154" s="5"/>
      <c r="M154" s="6"/>
      <c r="N154" s="2"/>
      <c r="O154" s="5"/>
      <c r="P154" s="5"/>
      <c r="Q154" s="5"/>
      <c r="R154" s="262"/>
      <c r="S154" s="262"/>
      <c r="T154" s="48" t="str">
        <f t="shared" si="71"/>
        <v/>
      </c>
      <c r="U154" s="2"/>
      <c r="V154" s="49" t="str">
        <f t="shared" si="68"/>
        <v xml:space="preserve"> </v>
      </c>
      <c r="W154" s="50">
        <f t="shared" si="69"/>
        <v>0</v>
      </c>
      <c r="X154" s="48">
        <f t="shared" si="70"/>
        <v>0</v>
      </c>
      <c r="Y154" s="11"/>
      <c r="Z154" s="8"/>
      <c r="AA154" s="11"/>
      <c r="AB154" s="2"/>
      <c r="AC154" s="2"/>
      <c r="AD154" s="2"/>
      <c r="AE154" s="2"/>
      <c r="AF154" s="2"/>
      <c r="AG154" s="2"/>
      <c r="AH154" s="2"/>
      <c r="AI154" s="59"/>
      <c r="AJ154" s="59"/>
      <c r="AK154" s="59"/>
      <c r="AL154" s="174"/>
    </row>
    <row r="155" spans="1:38" s="23" customFormat="1" ht="15.75" thickBot="1">
      <c r="C155" s="51"/>
      <c r="D155" s="52"/>
      <c r="E155" s="52"/>
      <c r="F155" s="52"/>
      <c r="G155" s="53"/>
      <c r="H155" s="52"/>
      <c r="I155" s="52"/>
      <c r="J155" s="52"/>
      <c r="K155" s="52"/>
      <c r="L155" s="52"/>
      <c r="M155" s="52"/>
      <c r="N155" s="52"/>
      <c r="O155" s="52"/>
      <c r="P155" s="52"/>
      <c r="Q155" s="52"/>
      <c r="R155" s="52"/>
      <c r="S155" s="260"/>
      <c r="T155" s="52"/>
      <c r="U155" s="52"/>
      <c r="V155" s="52"/>
      <c r="W155" s="54"/>
      <c r="X155" s="52"/>
      <c r="Y155" s="52"/>
      <c r="Z155" s="54"/>
      <c r="AA155" s="52"/>
      <c r="AB155" s="52"/>
      <c r="AC155" s="52"/>
      <c r="AD155" s="52"/>
      <c r="AE155" s="52"/>
      <c r="AF155" s="52"/>
      <c r="AG155" s="52"/>
      <c r="AH155" s="52"/>
      <c r="AI155" s="60"/>
      <c r="AJ155" s="60"/>
      <c r="AK155" s="60"/>
      <c r="AL155" s="176"/>
    </row>
    <row r="156" spans="1:38" s="23" customFormat="1">
      <c r="A156" s="33">
        <v>13</v>
      </c>
      <c r="B156" s="33"/>
      <c r="C156" s="34" t="str">
        <f>IF(ISBLANK(C157),"",C157)</f>
        <v/>
      </c>
      <c r="D156" s="35" t="str">
        <f t="shared" ref="D156:D163" ca="1" si="72">$F$44</f>
        <v>March</v>
      </c>
      <c r="E156" s="36" t="str">
        <f t="shared" ref="E156:E163" ca="1" si="73">$N$1</f>
        <v>2024</v>
      </c>
      <c r="F156" s="36">
        <f>IF(OR(R156&gt;0, S156&gt;0), "3110", )</f>
        <v>0</v>
      </c>
      <c r="G156" s="36">
        <f>IF(OR(R156&gt;0, S156&gt;0), "13U10", )</f>
        <v>0</v>
      </c>
      <c r="H156" s="36">
        <f>IF(OR(R156&gt;0, S156&gt;0), "1000002", )</f>
        <v>0</v>
      </c>
      <c r="I156" s="36" t="str">
        <f>IF(ISBLANK(C157),"", IF(OR(R156&gt;=100000, S156&gt;=100000), "102110", VLOOKUP(C156,$D$1:$F$13,2,FALSE)))</f>
        <v/>
      </c>
      <c r="J156" s="36">
        <f>IF(OR(R156&gt;0, S156&gt;0), "00", )</f>
        <v>0</v>
      </c>
      <c r="K156" s="36">
        <f>IF(OR(R156&gt;0, S156&gt;0), "000", )</f>
        <v>0</v>
      </c>
      <c r="L156" s="36">
        <f>IF(OR(R156&gt;0, S156&gt;0), "0000000000", )</f>
        <v>0</v>
      </c>
      <c r="M156" s="36">
        <f>IF(OR(R156&gt;0, S156&gt;0), "000000", )</f>
        <v>0</v>
      </c>
      <c r="N156" s="36">
        <f>IF(OR(R156&gt;0, S156&gt;0), "0000", )</f>
        <v>0</v>
      </c>
      <c r="O156" s="36">
        <f>IF(OR(R156&gt;0, S156&gt;0), "000000", )</f>
        <v>0</v>
      </c>
      <c r="P156" s="36">
        <f>IF(OR(R156&gt;0, S156&gt;0), "000000", )</f>
        <v>0</v>
      </c>
      <c r="Q156" s="36" t="str">
        <f ca="1">"UCD"&amp;" "&amp;D157&amp;" "&amp;"Recharges"&amp;" "&amp;"To"&amp;" "&amp;C157</f>
        <v xml:space="preserve">UCD March Recharges To </v>
      </c>
      <c r="R156" s="259">
        <f>SUM(S157:S163)</f>
        <v>0</v>
      </c>
      <c r="S156" s="259">
        <f>SUM(R157:R163)</f>
        <v>0</v>
      </c>
      <c r="T156" s="37"/>
      <c r="U156" s="37"/>
      <c r="V156" s="37"/>
      <c r="W156" s="38"/>
      <c r="X156" s="37"/>
      <c r="Y156" s="37"/>
      <c r="Z156" s="38"/>
      <c r="AA156" s="37"/>
      <c r="AB156" s="37" t="str">
        <f>IF(ISERROR(VLOOKUP(C156,$AD$1:$AN$12,2,FALSE))," ",(VLOOKUP(C156,$AD$1:$AN$12,2,FALSE)))</f>
        <v xml:space="preserve"> </v>
      </c>
      <c r="AC156" s="37" t="str">
        <f>IF(ISERROR(VLOOKUP(C156,$AD$1:$AN$12,3,FALSE))," ",(VLOOKUP(C156,$AD$1:$AN$12,3,FALSE)))</f>
        <v xml:space="preserve"> </v>
      </c>
      <c r="AD156" s="37" t="str">
        <f>IF(ISERROR(VLOOKUP(C156,$AD$1:$AN$12,4,FALSE))," ",(VLOOKUP(C156,$AD$1:$AN$12,4,FALSE)))</f>
        <v xml:space="preserve"> </v>
      </c>
      <c r="AE156" s="37" t="str">
        <f>IF(ISERROR(VLOOKUP(C156,$AD$1:$AN$12,5,FALSE))," ",(VLOOKUP(C156,$AD$1:$AN$12,5,FALSE)))</f>
        <v xml:space="preserve"> </v>
      </c>
      <c r="AF156" s="37" t="str">
        <f>IF(ISERROR(VLOOKUP(C156,$AD$1:$AN$12,6,FALSE))," ",(VLOOKUP(C156,$AD$1:$AN$12,6,FALSE)))</f>
        <v xml:space="preserve"> </v>
      </c>
      <c r="AG156" s="37" t="str">
        <f>IF(ISERROR(VLOOKUP(C156,$AD$1:$AN$12,7,FALSE))," ",(VLOOKUP(C156,$AD$1:$AN$12,7,FALSE)))</f>
        <v xml:space="preserve"> </v>
      </c>
      <c r="AH156" s="37" t="str">
        <f>IF(ISERROR(VLOOKUP(C156,$AD$1:$AN$12,8,FALSE))," ",(VLOOKUP(C156,$AD$1:$AN$12,8,FALSE)))</f>
        <v xml:space="preserve"> </v>
      </c>
      <c r="AI156" s="57" t="str">
        <f>IF(ISERROR(VLOOKUP(C156,$AD$1:$AN$12,9,FALSE))," ",(VLOOKUP(C156,$AD$1:$AN$12,9,FALSE)))</f>
        <v xml:space="preserve"> </v>
      </c>
      <c r="AJ156" s="57" t="str">
        <f>IF(ISERROR(VLOOKUP(C156,$AD$1:$AN$12,10,FALSE))," ",(VLOOKUP(C156,$AD$1:$AN$12,10,FALSE)))</f>
        <v xml:space="preserve"> </v>
      </c>
      <c r="AK156" s="57" t="str">
        <f>IF(ISERROR(VLOOKUP(C156,$AD$1:$AN$12,11,FALSE))," ",(VLOOKUP(C156,$AD$1:$AN$12,11,FALSE)))</f>
        <v xml:space="preserve"> </v>
      </c>
      <c r="AL156" s="173"/>
    </row>
    <row r="157" spans="1:38" s="23" customFormat="1">
      <c r="C157" s="3"/>
      <c r="D157" s="39" t="str">
        <f t="shared" ca="1" si="72"/>
        <v>March</v>
      </c>
      <c r="E157" s="40" t="str">
        <f t="shared" ca="1" si="73"/>
        <v>2024</v>
      </c>
      <c r="F157" s="4"/>
      <c r="G157" s="4"/>
      <c r="H157" s="9"/>
      <c r="I157" s="1"/>
      <c r="J157" s="1"/>
      <c r="K157" s="1"/>
      <c r="L157" s="4"/>
      <c r="M157" s="9"/>
      <c r="N157" s="1"/>
      <c r="O157" s="4"/>
      <c r="P157" s="4"/>
      <c r="Q157" s="4"/>
      <c r="R157" s="261"/>
      <c r="S157" s="261"/>
      <c r="T157" s="41" t="str">
        <f>IF((ISNUMBER(SEARCH("Reimb",Q157))),"Provide original journal document # in next column &gt;&gt;&gt;&gt;","")</f>
        <v/>
      </c>
      <c r="U157" s="1"/>
      <c r="V157" s="44" t="str">
        <f t="shared" ref="V157:V163" si="74">$F$36&amp;" "&amp;$F$38</f>
        <v xml:space="preserve"> </v>
      </c>
      <c r="W157" s="42">
        <f t="shared" ref="W157:W163" si="75">$F$39</f>
        <v>0</v>
      </c>
      <c r="X157" s="41">
        <f t="shared" ref="X157:X163" si="76">$F$40</f>
        <v>0</v>
      </c>
      <c r="Y157" s="10"/>
      <c r="Z157" s="7"/>
      <c r="AA157" s="10"/>
      <c r="AB157" s="1"/>
      <c r="AC157" s="1"/>
      <c r="AD157" s="1"/>
      <c r="AE157" s="1"/>
      <c r="AF157" s="1"/>
      <c r="AG157" s="1"/>
      <c r="AH157" s="1"/>
      <c r="AI157" s="58"/>
      <c r="AJ157" s="58"/>
      <c r="AK157" s="58"/>
      <c r="AL157" s="170"/>
    </row>
    <row r="158" spans="1:38" s="23" customFormat="1">
      <c r="C158" s="43" t="str">
        <f>C156</f>
        <v/>
      </c>
      <c r="D158" s="39" t="str">
        <f t="shared" ca="1" si="72"/>
        <v>March</v>
      </c>
      <c r="E158" s="40" t="str">
        <f t="shared" ca="1" si="73"/>
        <v>2024</v>
      </c>
      <c r="F158" s="4"/>
      <c r="G158" s="4"/>
      <c r="H158" s="9"/>
      <c r="I158" s="1"/>
      <c r="J158" s="1"/>
      <c r="K158" s="1"/>
      <c r="L158" s="4"/>
      <c r="M158" s="9"/>
      <c r="N158" s="1"/>
      <c r="O158" s="4"/>
      <c r="P158" s="4"/>
      <c r="Q158" s="4"/>
      <c r="R158" s="261"/>
      <c r="S158" s="261"/>
      <c r="T158" s="41" t="str">
        <f t="shared" ref="T158:T163" si="77">IF((ISNUMBER(SEARCH("Reimb",Q158))),"Provide original journal document # in next column &gt;&gt;&gt;&gt;","")</f>
        <v/>
      </c>
      <c r="U158" s="1"/>
      <c r="V158" s="44" t="str">
        <f t="shared" si="74"/>
        <v xml:space="preserve"> </v>
      </c>
      <c r="W158" s="42">
        <f t="shared" si="75"/>
        <v>0</v>
      </c>
      <c r="X158" s="41">
        <f t="shared" si="76"/>
        <v>0</v>
      </c>
      <c r="Y158" s="10"/>
      <c r="Z158" s="7"/>
      <c r="AA158" s="12"/>
      <c r="AB158" s="1"/>
      <c r="AC158" s="1"/>
      <c r="AD158" s="1"/>
      <c r="AE158" s="1"/>
      <c r="AF158" s="1"/>
      <c r="AG158" s="1"/>
      <c r="AH158" s="1"/>
      <c r="AI158" s="58"/>
      <c r="AJ158" s="58"/>
      <c r="AK158" s="58"/>
      <c r="AL158" s="170"/>
    </row>
    <row r="159" spans="1:38" s="23" customFormat="1">
      <c r="C159" s="43" t="str">
        <f>C156</f>
        <v/>
      </c>
      <c r="D159" s="39" t="str">
        <f t="shared" ca="1" si="72"/>
        <v>March</v>
      </c>
      <c r="E159" s="40" t="str">
        <f t="shared" ca="1" si="73"/>
        <v>2024</v>
      </c>
      <c r="F159" s="4"/>
      <c r="G159" s="4"/>
      <c r="H159" s="9"/>
      <c r="I159" s="1"/>
      <c r="J159" s="1"/>
      <c r="K159" s="1"/>
      <c r="L159" s="4"/>
      <c r="M159" s="9"/>
      <c r="N159" s="1"/>
      <c r="O159" s="4"/>
      <c r="P159" s="4"/>
      <c r="Q159" s="4"/>
      <c r="R159" s="261"/>
      <c r="S159" s="261"/>
      <c r="T159" s="41" t="str">
        <f t="shared" si="77"/>
        <v/>
      </c>
      <c r="U159" s="1"/>
      <c r="V159" s="44" t="str">
        <f t="shared" si="74"/>
        <v xml:space="preserve"> </v>
      </c>
      <c r="W159" s="42">
        <f t="shared" si="75"/>
        <v>0</v>
      </c>
      <c r="X159" s="41">
        <f t="shared" si="76"/>
        <v>0</v>
      </c>
      <c r="Y159" s="10"/>
      <c r="Z159" s="7"/>
      <c r="AA159" s="12"/>
      <c r="AB159" s="1"/>
      <c r="AC159" s="1"/>
      <c r="AD159" s="1"/>
      <c r="AE159" s="1"/>
      <c r="AF159" s="1"/>
      <c r="AG159" s="1"/>
      <c r="AH159" s="1"/>
      <c r="AI159" s="58"/>
      <c r="AJ159" s="58"/>
      <c r="AK159" s="58"/>
      <c r="AL159" s="170"/>
    </row>
    <row r="160" spans="1:38" s="23" customFormat="1">
      <c r="C160" s="43" t="str">
        <f>C156</f>
        <v/>
      </c>
      <c r="D160" s="39" t="str">
        <f t="shared" ca="1" si="72"/>
        <v>March</v>
      </c>
      <c r="E160" s="40" t="str">
        <f t="shared" ca="1" si="73"/>
        <v>2024</v>
      </c>
      <c r="F160" s="4"/>
      <c r="G160" s="4"/>
      <c r="H160" s="9"/>
      <c r="I160" s="1"/>
      <c r="J160" s="1"/>
      <c r="K160" s="1"/>
      <c r="L160" s="4"/>
      <c r="M160" s="9"/>
      <c r="N160" s="1"/>
      <c r="O160" s="4"/>
      <c r="P160" s="4"/>
      <c r="Q160" s="4"/>
      <c r="R160" s="261"/>
      <c r="S160" s="261"/>
      <c r="T160" s="41" t="str">
        <f t="shared" si="77"/>
        <v/>
      </c>
      <c r="U160" s="1"/>
      <c r="V160" s="44" t="str">
        <f t="shared" si="74"/>
        <v xml:space="preserve"> </v>
      </c>
      <c r="W160" s="42">
        <f t="shared" si="75"/>
        <v>0</v>
      </c>
      <c r="X160" s="41">
        <f t="shared" si="76"/>
        <v>0</v>
      </c>
      <c r="Y160" s="10"/>
      <c r="Z160" s="7"/>
      <c r="AA160" s="12"/>
      <c r="AB160" s="1"/>
      <c r="AC160" s="1"/>
      <c r="AD160" s="1"/>
      <c r="AE160" s="1"/>
      <c r="AF160" s="1"/>
      <c r="AG160" s="1"/>
      <c r="AH160" s="1"/>
      <c r="AI160" s="58"/>
      <c r="AJ160" s="58"/>
      <c r="AK160" s="58"/>
      <c r="AL160" s="170"/>
    </row>
    <row r="161" spans="1:38" s="23" customFormat="1">
      <c r="C161" s="43" t="str">
        <f>C156</f>
        <v/>
      </c>
      <c r="D161" s="39" t="str">
        <f t="shared" ca="1" si="72"/>
        <v>March</v>
      </c>
      <c r="E161" s="40" t="str">
        <f t="shared" ca="1" si="73"/>
        <v>2024</v>
      </c>
      <c r="F161" s="4"/>
      <c r="G161" s="4"/>
      <c r="H161" s="9"/>
      <c r="I161" s="1"/>
      <c r="J161" s="1"/>
      <c r="K161" s="1"/>
      <c r="L161" s="4"/>
      <c r="M161" s="9"/>
      <c r="N161" s="1"/>
      <c r="O161" s="4"/>
      <c r="P161" s="4"/>
      <c r="Q161" s="4"/>
      <c r="R161" s="261"/>
      <c r="S161" s="261"/>
      <c r="T161" s="41" t="str">
        <f t="shared" si="77"/>
        <v/>
      </c>
      <c r="U161" s="1"/>
      <c r="V161" s="44" t="str">
        <f t="shared" si="74"/>
        <v xml:space="preserve"> </v>
      </c>
      <c r="W161" s="42">
        <f t="shared" si="75"/>
        <v>0</v>
      </c>
      <c r="X161" s="41">
        <f t="shared" si="76"/>
        <v>0</v>
      </c>
      <c r="Y161" s="10"/>
      <c r="Z161" s="7"/>
      <c r="AA161" s="12"/>
      <c r="AB161" s="1"/>
      <c r="AC161" s="1"/>
      <c r="AD161" s="1"/>
      <c r="AE161" s="1"/>
      <c r="AF161" s="1"/>
      <c r="AG161" s="1"/>
      <c r="AH161" s="1"/>
      <c r="AI161" s="58"/>
      <c r="AJ161" s="58"/>
      <c r="AK161" s="58"/>
      <c r="AL161" s="170"/>
    </row>
    <row r="162" spans="1:38" s="23" customFormat="1">
      <c r="C162" s="43" t="str">
        <f>C156</f>
        <v/>
      </c>
      <c r="D162" s="39" t="str">
        <f t="shared" ca="1" si="72"/>
        <v>March</v>
      </c>
      <c r="E162" s="40" t="str">
        <f t="shared" ca="1" si="73"/>
        <v>2024</v>
      </c>
      <c r="F162" s="4"/>
      <c r="G162" s="4"/>
      <c r="H162" s="9"/>
      <c r="I162" s="1"/>
      <c r="J162" s="1"/>
      <c r="K162" s="1"/>
      <c r="L162" s="4"/>
      <c r="M162" s="9"/>
      <c r="N162" s="1"/>
      <c r="O162" s="4"/>
      <c r="P162" s="4"/>
      <c r="Q162" s="4"/>
      <c r="R162" s="261"/>
      <c r="S162" s="261"/>
      <c r="T162" s="41" t="str">
        <f t="shared" si="77"/>
        <v/>
      </c>
      <c r="U162" s="1"/>
      <c r="V162" s="44" t="str">
        <f t="shared" si="74"/>
        <v xml:space="preserve"> </v>
      </c>
      <c r="W162" s="42">
        <f t="shared" si="75"/>
        <v>0</v>
      </c>
      <c r="X162" s="41">
        <f t="shared" si="76"/>
        <v>0</v>
      </c>
      <c r="Y162" s="10"/>
      <c r="Z162" s="7"/>
      <c r="AA162" s="12"/>
      <c r="AB162" s="1"/>
      <c r="AC162" s="1"/>
      <c r="AD162" s="1"/>
      <c r="AE162" s="1"/>
      <c r="AF162" s="1"/>
      <c r="AG162" s="1"/>
      <c r="AH162" s="1"/>
      <c r="AI162" s="58"/>
      <c r="AJ162" s="58"/>
      <c r="AK162" s="58"/>
      <c r="AL162" s="170"/>
    </row>
    <row r="163" spans="1:38" s="23" customFormat="1" ht="15.75" thickBot="1">
      <c r="C163" s="45" t="str">
        <f>C156</f>
        <v/>
      </c>
      <c r="D163" s="46" t="str">
        <f t="shared" ca="1" si="72"/>
        <v>March</v>
      </c>
      <c r="E163" s="47" t="str">
        <f t="shared" ca="1" si="73"/>
        <v>2024</v>
      </c>
      <c r="F163" s="5"/>
      <c r="G163" s="5"/>
      <c r="H163" s="6"/>
      <c r="I163" s="2"/>
      <c r="J163" s="2"/>
      <c r="K163" s="2"/>
      <c r="L163" s="5"/>
      <c r="M163" s="6"/>
      <c r="N163" s="2"/>
      <c r="O163" s="5"/>
      <c r="P163" s="5"/>
      <c r="Q163" s="5"/>
      <c r="R163" s="262"/>
      <c r="S163" s="262"/>
      <c r="T163" s="48" t="str">
        <f t="shared" si="77"/>
        <v/>
      </c>
      <c r="U163" s="2"/>
      <c r="V163" s="49" t="str">
        <f t="shared" si="74"/>
        <v xml:space="preserve"> </v>
      </c>
      <c r="W163" s="50">
        <f t="shared" si="75"/>
        <v>0</v>
      </c>
      <c r="X163" s="48">
        <f t="shared" si="76"/>
        <v>0</v>
      </c>
      <c r="Y163" s="11"/>
      <c r="Z163" s="8"/>
      <c r="AA163" s="11"/>
      <c r="AB163" s="2"/>
      <c r="AC163" s="2"/>
      <c r="AD163" s="2"/>
      <c r="AE163" s="2"/>
      <c r="AF163" s="2"/>
      <c r="AG163" s="2"/>
      <c r="AH163" s="2"/>
      <c r="AI163" s="59"/>
      <c r="AJ163" s="59"/>
      <c r="AK163" s="59"/>
      <c r="AL163" s="174"/>
    </row>
    <row r="164" spans="1:38" s="23" customFormat="1" ht="15.75" thickBot="1">
      <c r="C164" s="51"/>
      <c r="D164" s="52"/>
      <c r="E164" s="52"/>
      <c r="F164" s="52"/>
      <c r="G164" s="53"/>
      <c r="H164" s="52"/>
      <c r="I164" s="52"/>
      <c r="J164" s="52"/>
      <c r="K164" s="52"/>
      <c r="L164" s="52"/>
      <c r="M164" s="52"/>
      <c r="N164" s="52"/>
      <c r="O164" s="52"/>
      <c r="P164" s="52"/>
      <c r="Q164" s="52"/>
      <c r="R164" s="52"/>
      <c r="S164" s="260"/>
      <c r="T164" s="52"/>
      <c r="U164" s="52"/>
      <c r="V164" s="52"/>
      <c r="W164" s="54"/>
      <c r="X164" s="52"/>
      <c r="Y164" s="52"/>
      <c r="Z164" s="54"/>
      <c r="AA164" s="52"/>
      <c r="AB164" s="52"/>
      <c r="AC164" s="52"/>
      <c r="AD164" s="52"/>
      <c r="AE164" s="52"/>
      <c r="AF164" s="52"/>
      <c r="AG164" s="52"/>
      <c r="AH164" s="52"/>
      <c r="AI164" s="60"/>
      <c r="AJ164" s="60"/>
      <c r="AK164" s="60"/>
      <c r="AL164" s="176"/>
    </row>
    <row r="165" spans="1:38" s="23" customFormat="1">
      <c r="A165" s="33">
        <v>14</v>
      </c>
      <c r="B165" s="33"/>
      <c r="C165" s="34" t="str">
        <f>IF(ISBLANK(C166),"",C166)</f>
        <v/>
      </c>
      <c r="D165" s="35" t="str">
        <f t="shared" ref="D165:D172" ca="1" si="78">$F$44</f>
        <v>March</v>
      </c>
      <c r="E165" s="36" t="str">
        <f t="shared" ref="E165:E172" ca="1" si="79">$N$1</f>
        <v>2024</v>
      </c>
      <c r="F165" s="36">
        <f>IF(OR(R165&gt;0, S165&gt;0), "3110", )</f>
        <v>0</v>
      </c>
      <c r="G165" s="36">
        <f>IF(OR(R165&gt;0, S165&gt;0), "13U10", )</f>
        <v>0</v>
      </c>
      <c r="H165" s="36">
        <f>IF(OR(R165&gt;0, S165&gt;0), "1000002", )</f>
        <v>0</v>
      </c>
      <c r="I165" s="36" t="str">
        <f>IF(ISBLANK(C166),"", IF(OR(R165&gt;=100000, S165&gt;=100000), "102110", VLOOKUP(C165,$D$1:$F$13,2,FALSE)))</f>
        <v/>
      </c>
      <c r="J165" s="36">
        <f>IF(OR(R165&gt;0, S165&gt;0), "00", )</f>
        <v>0</v>
      </c>
      <c r="K165" s="36">
        <f>IF(OR(R165&gt;0, S165&gt;0), "000", )</f>
        <v>0</v>
      </c>
      <c r="L165" s="36">
        <f>IF(OR(R165&gt;0, S165&gt;0), "0000000000", )</f>
        <v>0</v>
      </c>
      <c r="M165" s="36">
        <f>IF(OR(R165&gt;0, S165&gt;0), "000000", )</f>
        <v>0</v>
      </c>
      <c r="N165" s="36">
        <f>IF(OR(R165&gt;0, S165&gt;0), "0000", )</f>
        <v>0</v>
      </c>
      <c r="O165" s="36">
        <f>IF(OR(R165&gt;0, S165&gt;0), "000000", )</f>
        <v>0</v>
      </c>
      <c r="P165" s="36">
        <f>IF(OR(R165&gt;0, S165&gt;0), "000000", )</f>
        <v>0</v>
      </c>
      <c r="Q165" s="36" t="str">
        <f ca="1">"UCD"&amp;" "&amp;D166&amp;" "&amp;"Recharges"&amp;" "&amp;"To"&amp;" "&amp;C166</f>
        <v xml:space="preserve">UCD March Recharges To </v>
      </c>
      <c r="R165" s="259">
        <f>SUM(S166:S172)</f>
        <v>0</v>
      </c>
      <c r="S165" s="259">
        <f>SUM(R166:R172)</f>
        <v>0</v>
      </c>
      <c r="T165" s="37"/>
      <c r="U165" s="37"/>
      <c r="V165" s="37"/>
      <c r="W165" s="38"/>
      <c r="X165" s="37"/>
      <c r="Y165" s="37"/>
      <c r="Z165" s="38"/>
      <c r="AA165" s="37"/>
      <c r="AB165" s="37" t="str">
        <f>IF(ISERROR(VLOOKUP(C165,$AD$1:$AN$12,2,FALSE))," ",(VLOOKUP(C165,$AD$1:$AN$12,2,FALSE)))</f>
        <v xml:space="preserve"> </v>
      </c>
      <c r="AC165" s="37" t="str">
        <f>IF(ISERROR(VLOOKUP(C165,$AD$1:$AN$12,3,FALSE))," ",(VLOOKUP(C165,$AD$1:$AN$12,3,FALSE)))</f>
        <v xml:space="preserve"> </v>
      </c>
      <c r="AD165" s="37" t="str">
        <f>IF(ISERROR(VLOOKUP(C165,$AD$1:$AN$12,4,FALSE))," ",(VLOOKUP(C165,$AD$1:$AN$12,4,FALSE)))</f>
        <v xml:space="preserve"> </v>
      </c>
      <c r="AE165" s="37" t="str">
        <f>IF(ISERROR(VLOOKUP(C165,$AD$1:$AN$12,5,FALSE))," ",(VLOOKUP(C165,$AD$1:$AN$12,5,FALSE)))</f>
        <v xml:space="preserve"> </v>
      </c>
      <c r="AF165" s="37" t="str">
        <f>IF(ISERROR(VLOOKUP(C165,$AD$1:$AN$12,6,FALSE))," ",(VLOOKUP(C165,$AD$1:$AN$12,6,FALSE)))</f>
        <v xml:space="preserve"> </v>
      </c>
      <c r="AG165" s="37" t="str">
        <f>IF(ISERROR(VLOOKUP(C165,$AD$1:$AN$12,7,FALSE))," ",(VLOOKUP(C165,$AD$1:$AN$12,7,FALSE)))</f>
        <v xml:space="preserve"> </v>
      </c>
      <c r="AH165" s="37" t="str">
        <f>IF(ISERROR(VLOOKUP(C165,$AD$1:$AN$12,8,FALSE))," ",(VLOOKUP(C165,$AD$1:$AN$12,8,FALSE)))</f>
        <v xml:space="preserve"> </v>
      </c>
      <c r="AI165" s="57" t="str">
        <f>IF(ISERROR(VLOOKUP(C165,$AD$1:$AN$12,9,FALSE))," ",(VLOOKUP(C165,$AD$1:$AN$12,9,FALSE)))</f>
        <v xml:space="preserve"> </v>
      </c>
      <c r="AJ165" s="57" t="str">
        <f>IF(ISERROR(VLOOKUP(C165,$AD$1:$AN$12,10,FALSE))," ",(VLOOKUP(C165,$AD$1:$AN$12,10,FALSE)))</f>
        <v xml:space="preserve"> </v>
      </c>
      <c r="AK165" s="57" t="str">
        <f>IF(ISERROR(VLOOKUP(C165,$AD$1:$AN$12,11,FALSE))," ",(VLOOKUP(C165,$AD$1:$AN$12,11,FALSE)))</f>
        <v xml:space="preserve"> </v>
      </c>
      <c r="AL165" s="173"/>
    </row>
    <row r="166" spans="1:38" s="23" customFormat="1">
      <c r="C166" s="3"/>
      <c r="D166" s="39" t="str">
        <f t="shared" ca="1" si="78"/>
        <v>March</v>
      </c>
      <c r="E166" s="40" t="str">
        <f t="shared" ca="1" si="79"/>
        <v>2024</v>
      </c>
      <c r="F166" s="4"/>
      <c r="G166" s="4"/>
      <c r="H166" s="9"/>
      <c r="I166" s="1"/>
      <c r="J166" s="1"/>
      <c r="K166" s="1"/>
      <c r="L166" s="4"/>
      <c r="M166" s="9"/>
      <c r="N166" s="1"/>
      <c r="O166" s="4"/>
      <c r="P166" s="4"/>
      <c r="Q166" s="4"/>
      <c r="R166" s="261"/>
      <c r="S166" s="261"/>
      <c r="T166" s="41" t="str">
        <f>IF((ISNUMBER(SEARCH("Reimb",Q166))),"Provide original journal document # in next column &gt;&gt;&gt;&gt;","")</f>
        <v/>
      </c>
      <c r="U166" s="1"/>
      <c r="V166" s="44" t="str">
        <f t="shared" ref="V166:V172" si="80">$F$36&amp;" "&amp;$F$38</f>
        <v xml:space="preserve"> </v>
      </c>
      <c r="W166" s="42">
        <f t="shared" ref="W166:W172" si="81">$F$39</f>
        <v>0</v>
      </c>
      <c r="X166" s="41">
        <f t="shared" ref="X166:X172" si="82">$F$40</f>
        <v>0</v>
      </c>
      <c r="Y166" s="10"/>
      <c r="Z166" s="7"/>
      <c r="AA166" s="10"/>
      <c r="AB166" s="1"/>
      <c r="AC166" s="1"/>
      <c r="AD166" s="1"/>
      <c r="AE166" s="1"/>
      <c r="AF166" s="1"/>
      <c r="AG166" s="1"/>
      <c r="AH166" s="1"/>
      <c r="AI166" s="58"/>
      <c r="AJ166" s="58"/>
      <c r="AK166" s="58"/>
      <c r="AL166" s="170"/>
    </row>
    <row r="167" spans="1:38" s="23" customFormat="1">
      <c r="C167" s="43" t="str">
        <f>C165</f>
        <v/>
      </c>
      <c r="D167" s="39" t="str">
        <f t="shared" ca="1" si="78"/>
        <v>March</v>
      </c>
      <c r="E167" s="40" t="str">
        <f t="shared" ca="1" si="79"/>
        <v>2024</v>
      </c>
      <c r="F167" s="4"/>
      <c r="G167" s="4"/>
      <c r="H167" s="9"/>
      <c r="I167" s="1"/>
      <c r="J167" s="1"/>
      <c r="K167" s="1"/>
      <c r="L167" s="4"/>
      <c r="M167" s="9"/>
      <c r="N167" s="1"/>
      <c r="O167" s="4"/>
      <c r="P167" s="4"/>
      <c r="Q167" s="4"/>
      <c r="R167" s="261"/>
      <c r="S167" s="261"/>
      <c r="T167" s="41" t="str">
        <f t="shared" ref="T167:T172" si="83">IF((ISNUMBER(SEARCH("Reimb",Q167))),"Provide original journal document # in next column &gt;&gt;&gt;&gt;","")</f>
        <v/>
      </c>
      <c r="U167" s="1"/>
      <c r="V167" s="44" t="str">
        <f t="shared" si="80"/>
        <v xml:space="preserve"> </v>
      </c>
      <c r="W167" s="42">
        <f t="shared" si="81"/>
        <v>0</v>
      </c>
      <c r="X167" s="41">
        <f t="shared" si="82"/>
        <v>0</v>
      </c>
      <c r="Y167" s="10"/>
      <c r="Z167" s="7"/>
      <c r="AA167" s="12"/>
      <c r="AB167" s="1"/>
      <c r="AC167" s="1"/>
      <c r="AD167" s="1"/>
      <c r="AE167" s="1"/>
      <c r="AF167" s="1"/>
      <c r="AG167" s="1"/>
      <c r="AH167" s="1"/>
      <c r="AI167" s="58"/>
      <c r="AJ167" s="58"/>
      <c r="AK167" s="58"/>
      <c r="AL167" s="170"/>
    </row>
    <row r="168" spans="1:38" s="23" customFormat="1">
      <c r="C168" s="43" t="str">
        <f>C165</f>
        <v/>
      </c>
      <c r="D168" s="39" t="str">
        <f t="shared" ca="1" si="78"/>
        <v>March</v>
      </c>
      <c r="E168" s="40" t="str">
        <f t="shared" ca="1" si="79"/>
        <v>2024</v>
      </c>
      <c r="F168" s="4"/>
      <c r="G168" s="4"/>
      <c r="H168" s="9"/>
      <c r="I168" s="1"/>
      <c r="J168" s="1"/>
      <c r="K168" s="1"/>
      <c r="L168" s="4"/>
      <c r="M168" s="9"/>
      <c r="N168" s="1"/>
      <c r="O168" s="4"/>
      <c r="P168" s="4"/>
      <c r="Q168" s="4"/>
      <c r="R168" s="261"/>
      <c r="S168" s="261"/>
      <c r="T168" s="41" t="str">
        <f t="shared" si="83"/>
        <v/>
      </c>
      <c r="U168" s="1"/>
      <c r="V168" s="44" t="str">
        <f t="shared" si="80"/>
        <v xml:space="preserve"> </v>
      </c>
      <c r="W168" s="42">
        <f t="shared" si="81"/>
        <v>0</v>
      </c>
      <c r="X168" s="41">
        <f t="shared" si="82"/>
        <v>0</v>
      </c>
      <c r="Y168" s="10"/>
      <c r="Z168" s="7"/>
      <c r="AA168" s="12"/>
      <c r="AB168" s="1"/>
      <c r="AC168" s="1"/>
      <c r="AD168" s="1"/>
      <c r="AE168" s="1"/>
      <c r="AF168" s="1"/>
      <c r="AG168" s="1"/>
      <c r="AH168" s="1"/>
      <c r="AI168" s="58"/>
      <c r="AJ168" s="58"/>
      <c r="AK168" s="58"/>
      <c r="AL168" s="170"/>
    </row>
    <row r="169" spans="1:38" s="23" customFormat="1">
      <c r="C169" s="43" t="str">
        <f>C165</f>
        <v/>
      </c>
      <c r="D169" s="39" t="str">
        <f t="shared" ca="1" si="78"/>
        <v>March</v>
      </c>
      <c r="E169" s="40" t="str">
        <f t="shared" ca="1" si="79"/>
        <v>2024</v>
      </c>
      <c r="F169" s="4"/>
      <c r="G169" s="4"/>
      <c r="H169" s="9"/>
      <c r="I169" s="1"/>
      <c r="J169" s="1"/>
      <c r="K169" s="1"/>
      <c r="L169" s="4"/>
      <c r="M169" s="9"/>
      <c r="N169" s="1"/>
      <c r="O169" s="4"/>
      <c r="P169" s="4"/>
      <c r="Q169" s="4"/>
      <c r="R169" s="261"/>
      <c r="S169" s="261"/>
      <c r="T169" s="41" t="str">
        <f t="shared" si="83"/>
        <v/>
      </c>
      <c r="U169" s="1"/>
      <c r="V169" s="44" t="str">
        <f t="shared" si="80"/>
        <v xml:space="preserve"> </v>
      </c>
      <c r="W169" s="42">
        <f t="shared" si="81"/>
        <v>0</v>
      </c>
      <c r="X169" s="41">
        <f t="shared" si="82"/>
        <v>0</v>
      </c>
      <c r="Y169" s="10"/>
      <c r="Z169" s="7"/>
      <c r="AA169" s="12"/>
      <c r="AB169" s="1"/>
      <c r="AC169" s="1"/>
      <c r="AD169" s="1"/>
      <c r="AE169" s="1"/>
      <c r="AF169" s="1"/>
      <c r="AG169" s="1"/>
      <c r="AH169" s="1"/>
      <c r="AI169" s="58"/>
      <c r="AJ169" s="58"/>
      <c r="AK169" s="58"/>
      <c r="AL169" s="170"/>
    </row>
    <row r="170" spans="1:38" s="23" customFormat="1">
      <c r="C170" s="43" t="str">
        <f>C165</f>
        <v/>
      </c>
      <c r="D170" s="39" t="str">
        <f t="shared" ca="1" si="78"/>
        <v>March</v>
      </c>
      <c r="E170" s="40" t="str">
        <f t="shared" ca="1" si="79"/>
        <v>2024</v>
      </c>
      <c r="F170" s="4"/>
      <c r="G170" s="4"/>
      <c r="H170" s="9"/>
      <c r="I170" s="1"/>
      <c r="J170" s="1"/>
      <c r="K170" s="1"/>
      <c r="L170" s="4"/>
      <c r="M170" s="9"/>
      <c r="N170" s="1"/>
      <c r="O170" s="4"/>
      <c r="P170" s="4"/>
      <c r="Q170" s="4"/>
      <c r="R170" s="261"/>
      <c r="S170" s="261"/>
      <c r="T170" s="41" t="str">
        <f t="shared" si="83"/>
        <v/>
      </c>
      <c r="U170" s="1"/>
      <c r="V170" s="44" t="str">
        <f t="shared" si="80"/>
        <v xml:space="preserve"> </v>
      </c>
      <c r="W170" s="42">
        <f t="shared" si="81"/>
        <v>0</v>
      </c>
      <c r="X170" s="41">
        <f t="shared" si="82"/>
        <v>0</v>
      </c>
      <c r="Y170" s="10"/>
      <c r="Z170" s="7"/>
      <c r="AA170" s="12"/>
      <c r="AB170" s="1"/>
      <c r="AC170" s="1"/>
      <c r="AD170" s="1"/>
      <c r="AE170" s="1"/>
      <c r="AF170" s="1"/>
      <c r="AG170" s="1"/>
      <c r="AH170" s="1"/>
      <c r="AI170" s="58"/>
      <c r="AJ170" s="58"/>
      <c r="AK170" s="58"/>
      <c r="AL170" s="170"/>
    </row>
    <row r="171" spans="1:38" s="23" customFormat="1">
      <c r="C171" s="43" t="str">
        <f>C165</f>
        <v/>
      </c>
      <c r="D171" s="39" t="str">
        <f t="shared" ca="1" si="78"/>
        <v>March</v>
      </c>
      <c r="E171" s="40" t="str">
        <f t="shared" ca="1" si="79"/>
        <v>2024</v>
      </c>
      <c r="F171" s="4"/>
      <c r="G171" s="4"/>
      <c r="H171" s="9"/>
      <c r="I171" s="1"/>
      <c r="J171" s="1"/>
      <c r="K171" s="1"/>
      <c r="L171" s="4"/>
      <c r="M171" s="9"/>
      <c r="N171" s="1"/>
      <c r="O171" s="4"/>
      <c r="P171" s="4"/>
      <c r="Q171" s="4"/>
      <c r="R171" s="261"/>
      <c r="S171" s="261"/>
      <c r="T171" s="41" t="str">
        <f t="shared" si="83"/>
        <v/>
      </c>
      <c r="U171" s="1"/>
      <c r="V171" s="44" t="str">
        <f t="shared" si="80"/>
        <v xml:space="preserve"> </v>
      </c>
      <c r="W171" s="42">
        <f t="shared" si="81"/>
        <v>0</v>
      </c>
      <c r="X171" s="41">
        <f t="shared" si="82"/>
        <v>0</v>
      </c>
      <c r="Y171" s="10"/>
      <c r="Z171" s="7"/>
      <c r="AA171" s="12"/>
      <c r="AB171" s="1"/>
      <c r="AC171" s="1"/>
      <c r="AD171" s="1"/>
      <c r="AE171" s="1"/>
      <c r="AF171" s="1"/>
      <c r="AG171" s="1"/>
      <c r="AH171" s="1"/>
      <c r="AI171" s="58"/>
      <c r="AJ171" s="58"/>
      <c r="AK171" s="58"/>
      <c r="AL171" s="170"/>
    </row>
    <row r="172" spans="1:38" s="23" customFormat="1" ht="15.75" thickBot="1">
      <c r="C172" s="45" t="str">
        <f>C165</f>
        <v/>
      </c>
      <c r="D172" s="46" t="str">
        <f t="shared" ca="1" si="78"/>
        <v>March</v>
      </c>
      <c r="E172" s="47" t="str">
        <f t="shared" ca="1" si="79"/>
        <v>2024</v>
      </c>
      <c r="F172" s="5"/>
      <c r="G172" s="5"/>
      <c r="H172" s="6"/>
      <c r="I172" s="2"/>
      <c r="J172" s="2"/>
      <c r="K172" s="2"/>
      <c r="L172" s="5"/>
      <c r="M172" s="6"/>
      <c r="N172" s="2"/>
      <c r="O172" s="5"/>
      <c r="P172" s="5"/>
      <c r="Q172" s="5"/>
      <c r="R172" s="262"/>
      <c r="S172" s="262"/>
      <c r="T172" s="48" t="str">
        <f t="shared" si="83"/>
        <v/>
      </c>
      <c r="U172" s="2"/>
      <c r="V172" s="49" t="str">
        <f t="shared" si="80"/>
        <v xml:space="preserve"> </v>
      </c>
      <c r="W172" s="50">
        <f t="shared" si="81"/>
        <v>0</v>
      </c>
      <c r="X172" s="48">
        <f t="shared" si="82"/>
        <v>0</v>
      </c>
      <c r="Y172" s="11"/>
      <c r="Z172" s="8"/>
      <c r="AA172" s="11"/>
      <c r="AB172" s="2"/>
      <c r="AC172" s="2"/>
      <c r="AD172" s="2"/>
      <c r="AE172" s="2"/>
      <c r="AF172" s="2"/>
      <c r="AG172" s="2"/>
      <c r="AH172" s="2"/>
      <c r="AI172" s="59"/>
      <c r="AJ172" s="59"/>
      <c r="AK172" s="59"/>
      <c r="AL172" s="174"/>
    </row>
    <row r="173" spans="1:38" s="23" customFormat="1" ht="15.75" thickBot="1">
      <c r="C173" s="51"/>
      <c r="D173" s="52"/>
      <c r="E173" s="52"/>
      <c r="F173" s="52"/>
      <c r="G173" s="53"/>
      <c r="H173" s="52"/>
      <c r="I173" s="52"/>
      <c r="J173" s="52"/>
      <c r="K173" s="52"/>
      <c r="L173" s="52"/>
      <c r="M173" s="52"/>
      <c r="N173" s="52"/>
      <c r="O173" s="52"/>
      <c r="P173" s="52"/>
      <c r="Q173" s="52"/>
      <c r="R173" s="52"/>
      <c r="S173" s="260"/>
      <c r="T173" s="52"/>
      <c r="U173" s="52"/>
      <c r="V173" s="52"/>
      <c r="W173" s="54"/>
      <c r="X173" s="52"/>
      <c r="Y173" s="52"/>
      <c r="Z173" s="54"/>
      <c r="AA173" s="52"/>
      <c r="AB173" s="52"/>
      <c r="AC173" s="52"/>
      <c r="AD173" s="52"/>
      <c r="AE173" s="52"/>
      <c r="AF173" s="52"/>
      <c r="AG173" s="52"/>
      <c r="AH173" s="52"/>
      <c r="AI173" s="60"/>
      <c r="AJ173" s="60"/>
      <c r="AK173" s="60"/>
      <c r="AL173" s="176"/>
    </row>
    <row r="174" spans="1:38" s="23" customFormat="1">
      <c r="A174" s="33">
        <v>15</v>
      </c>
      <c r="B174" s="33"/>
      <c r="C174" s="34" t="str">
        <f>IF(ISBLANK(C175),"",C175)</f>
        <v/>
      </c>
      <c r="D174" s="35" t="str">
        <f t="shared" ref="D174:D181" ca="1" si="84">$F$44</f>
        <v>March</v>
      </c>
      <c r="E174" s="36" t="str">
        <f t="shared" ref="E174:E181" ca="1" si="85">$N$1</f>
        <v>2024</v>
      </c>
      <c r="F174" s="36">
        <f>IF(OR(R174&gt;0, S174&gt;0), "3110", )</f>
        <v>0</v>
      </c>
      <c r="G174" s="36">
        <f>IF(OR(R174&gt;0, S174&gt;0), "13U10", )</f>
        <v>0</v>
      </c>
      <c r="H174" s="36">
        <f>IF(OR(R174&gt;0, S174&gt;0), "1000002", )</f>
        <v>0</v>
      </c>
      <c r="I174" s="36" t="str">
        <f>IF(ISBLANK(C175),"", IF(OR(R174&gt;=100000, S174&gt;=100000), "102110", VLOOKUP(C174,$D$1:$F$13,2,FALSE)))</f>
        <v/>
      </c>
      <c r="J174" s="36">
        <f>IF(OR(R174&gt;0, S174&gt;0), "00", )</f>
        <v>0</v>
      </c>
      <c r="K174" s="36">
        <f>IF(OR(R174&gt;0, S174&gt;0), "000", )</f>
        <v>0</v>
      </c>
      <c r="L174" s="36">
        <f>IF(OR(R174&gt;0, S174&gt;0), "0000000000", )</f>
        <v>0</v>
      </c>
      <c r="M174" s="36">
        <f>IF(OR(R174&gt;0, S174&gt;0), "000000", )</f>
        <v>0</v>
      </c>
      <c r="N174" s="36">
        <f>IF(OR(R174&gt;0, S174&gt;0), "0000", )</f>
        <v>0</v>
      </c>
      <c r="O174" s="36">
        <f>IF(OR(R174&gt;0, S174&gt;0), "000000", )</f>
        <v>0</v>
      </c>
      <c r="P174" s="36">
        <f>IF(OR(R174&gt;0, S174&gt;0), "000000", )</f>
        <v>0</v>
      </c>
      <c r="Q174" s="36" t="str">
        <f ca="1">"UCD"&amp;" "&amp;D175&amp;" "&amp;"Recharges"&amp;" "&amp;"To"&amp;" "&amp;C175</f>
        <v xml:space="preserve">UCD March Recharges To </v>
      </c>
      <c r="R174" s="259">
        <f>SUM(S175:S181)</f>
        <v>0</v>
      </c>
      <c r="S174" s="259">
        <f>SUM(R175:R181)</f>
        <v>0</v>
      </c>
      <c r="T174" s="37"/>
      <c r="U174" s="37"/>
      <c r="V174" s="37"/>
      <c r="W174" s="38"/>
      <c r="X174" s="37"/>
      <c r="Y174" s="37"/>
      <c r="Z174" s="38"/>
      <c r="AA174" s="37"/>
      <c r="AB174" s="37" t="str">
        <f>IF(ISERROR(VLOOKUP(C174,$AD$1:$AN$12,2,FALSE))," ",(VLOOKUP(C174,$AD$1:$AN$12,2,FALSE)))</f>
        <v xml:space="preserve"> </v>
      </c>
      <c r="AC174" s="37" t="str">
        <f>IF(ISERROR(VLOOKUP(C174,$AD$1:$AN$12,3,FALSE))," ",(VLOOKUP(C174,$AD$1:$AN$12,3,FALSE)))</f>
        <v xml:space="preserve"> </v>
      </c>
      <c r="AD174" s="37" t="str">
        <f>IF(ISERROR(VLOOKUP(C174,$AD$1:$AN$12,4,FALSE))," ",(VLOOKUP(C174,$AD$1:$AN$12,4,FALSE)))</f>
        <v xml:space="preserve"> </v>
      </c>
      <c r="AE174" s="37" t="str">
        <f>IF(ISERROR(VLOOKUP(C174,$AD$1:$AN$12,5,FALSE))," ",(VLOOKUP(C174,$AD$1:$AN$12,5,FALSE)))</f>
        <v xml:space="preserve"> </v>
      </c>
      <c r="AF174" s="37" t="str">
        <f>IF(ISERROR(VLOOKUP(C174,$AD$1:$AN$12,6,FALSE))," ",(VLOOKUP(C174,$AD$1:$AN$12,6,FALSE)))</f>
        <v xml:space="preserve"> </v>
      </c>
      <c r="AG174" s="37" t="str">
        <f>IF(ISERROR(VLOOKUP(C174,$AD$1:$AN$12,7,FALSE))," ",(VLOOKUP(C174,$AD$1:$AN$12,7,FALSE)))</f>
        <v xml:space="preserve"> </v>
      </c>
      <c r="AH174" s="37" t="str">
        <f>IF(ISERROR(VLOOKUP(C174,$AD$1:$AN$12,8,FALSE))," ",(VLOOKUP(C174,$AD$1:$AN$12,8,FALSE)))</f>
        <v xml:space="preserve"> </v>
      </c>
      <c r="AI174" s="57" t="str">
        <f>IF(ISERROR(VLOOKUP(C174,$AD$1:$AN$12,9,FALSE))," ",(VLOOKUP(C174,$AD$1:$AN$12,9,FALSE)))</f>
        <v xml:space="preserve"> </v>
      </c>
      <c r="AJ174" s="57" t="str">
        <f>IF(ISERROR(VLOOKUP(C174,$AD$1:$AN$12,10,FALSE))," ",(VLOOKUP(C174,$AD$1:$AN$12,10,FALSE)))</f>
        <v xml:space="preserve"> </v>
      </c>
      <c r="AK174" s="57" t="str">
        <f>IF(ISERROR(VLOOKUP(C174,$AD$1:$AN$12,11,FALSE))," ",(VLOOKUP(C174,$AD$1:$AN$12,11,FALSE)))</f>
        <v xml:space="preserve"> </v>
      </c>
      <c r="AL174" s="173"/>
    </row>
    <row r="175" spans="1:38" s="23" customFormat="1">
      <c r="C175" s="3"/>
      <c r="D175" s="39" t="str">
        <f t="shared" ca="1" si="84"/>
        <v>March</v>
      </c>
      <c r="E175" s="40" t="str">
        <f t="shared" ca="1" si="85"/>
        <v>2024</v>
      </c>
      <c r="F175" s="4"/>
      <c r="G175" s="4"/>
      <c r="H175" s="9"/>
      <c r="I175" s="1"/>
      <c r="J175" s="1"/>
      <c r="K175" s="1"/>
      <c r="L175" s="4"/>
      <c r="M175" s="9"/>
      <c r="N175" s="1"/>
      <c r="O175" s="4"/>
      <c r="P175" s="4"/>
      <c r="Q175" s="4"/>
      <c r="R175" s="261"/>
      <c r="S175" s="261"/>
      <c r="T175" s="41" t="str">
        <f>IF((ISNUMBER(SEARCH("Reimb",Q175))),"Provide original journal document # in next column &gt;&gt;&gt;&gt;","")</f>
        <v/>
      </c>
      <c r="U175" s="1"/>
      <c r="V175" s="44" t="str">
        <f t="shared" ref="V175:V181" si="86">$F$36&amp;" "&amp;$F$38</f>
        <v xml:space="preserve"> </v>
      </c>
      <c r="W175" s="42">
        <f t="shared" ref="W175:W181" si="87">$F$39</f>
        <v>0</v>
      </c>
      <c r="X175" s="41">
        <f t="shared" ref="X175:X181" si="88">$F$40</f>
        <v>0</v>
      </c>
      <c r="Y175" s="10"/>
      <c r="Z175" s="7"/>
      <c r="AA175" s="10"/>
      <c r="AB175" s="1"/>
      <c r="AC175" s="1"/>
      <c r="AD175" s="1"/>
      <c r="AE175" s="1"/>
      <c r="AF175" s="1"/>
      <c r="AG175" s="1"/>
      <c r="AH175" s="1"/>
      <c r="AI175" s="58"/>
      <c r="AJ175" s="58"/>
      <c r="AK175" s="58"/>
      <c r="AL175" s="170"/>
    </row>
    <row r="176" spans="1:38" s="23" customFormat="1">
      <c r="C176" s="43" t="str">
        <f>C174</f>
        <v/>
      </c>
      <c r="D176" s="39" t="str">
        <f t="shared" ca="1" si="84"/>
        <v>March</v>
      </c>
      <c r="E176" s="40" t="str">
        <f t="shared" ca="1" si="85"/>
        <v>2024</v>
      </c>
      <c r="F176" s="4"/>
      <c r="G176" s="4"/>
      <c r="H176" s="9"/>
      <c r="I176" s="1"/>
      <c r="J176" s="1"/>
      <c r="K176" s="1"/>
      <c r="L176" s="4"/>
      <c r="M176" s="9"/>
      <c r="N176" s="1"/>
      <c r="O176" s="4"/>
      <c r="P176" s="4"/>
      <c r="Q176" s="4"/>
      <c r="R176" s="261"/>
      <c r="S176" s="261"/>
      <c r="T176" s="41" t="str">
        <f t="shared" ref="T176:T181" si="89">IF((ISNUMBER(SEARCH("Reimb",Q176))),"Provide original journal document # in next column &gt;&gt;&gt;&gt;","")</f>
        <v/>
      </c>
      <c r="U176" s="1"/>
      <c r="V176" s="44" t="str">
        <f t="shared" si="86"/>
        <v xml:space="preserve"> </v>
      </c>
      <c r="W176" s="42">
        <f t="shared" si="87"/>
        <v>0</v>
      </c>
      <c r="X176" s="41">
        <f t="shared" si="88"/>
        <v>0</v>
      </c>
      <c r="Y176" s="10"/>
      <c r="Z176" s="7"/>
      <c r="AA176" s="12"/>
      <c r="AB176" s="1"/>
      <c r="AC176" s="1"/>
      <c r="AD176" s="1"/>
      <c r="AE176" s="1"/>
      <c r="AF176" s="1"/>
      <c r="AG176" s="1"/>
      <c r="AH176" s="1"/>
      <c r="AI176" s="58"/>
      <c r="AJ176" s="58"/>
      <c r="AK176" s="58"/>
      <c r="AL176" s="170"/>
    </row>
    <row r="177" spans="1:38" s="23" customFormat="1">
      <c r="C177" s="43" t="str">
        <f>C174</f>
        <v/>
      </c>
      <c r="D177" s="39" t="str">
        <f t="shared" ca="1" si="84"/>
        <v>March</v>
      </c>
      <c r="E177" s="40" t="str">
        <f t="shared" ca="1" si="85"/>
        <v>2024</v>
      </c>
      <c r="F177" s="4"/>
      <c r="G177" s="4"/>
      <c r="H177" s="9"/>
      <c r="I177" s="1"/>
      <c r="J177" s="1"/>
      <c r="K177" s="1"/>
      <c r="L177" s="4"/>
      <c r="M177" s="9"/>
      <c r="N177" s="1"/>
      <c r="O177" s="4"/>
      <c r="P177" s="4"/>
      <c r="Q177" s="4"/>
      <c r="R177" s="261"/>
      <c r="S177" s="261"/>
      <c r="T177" s="41" t="str">
        <f t="shared" si="89"/>
        <v/>
      </c>
      <c r="U177" s="1"/>
      <c r="V177" s="44" t="str">
        <f t="shared" si="86"/>
        <v xml:space="preserve"> </v>
      </c>
      <c r="W177" s="42">
        <f t="shared" si="87"/>
        <v>0</v>
      </c>
      <c r="X177" s="41">
        <f t="shared" si="88"/>
        <v>0</v>
      </c>
      <c r="Y177" s="10"/>
      <c r="Z177" s="7"/>
      <c r="AA177" s="12"/>
      <c r="AB177" s="1"/>
      <c r="AC177" s="1"/>
      <c r="AD177" s="1"/>
      <c r="AE177" s="1"/>
      <c r="AF177" s="1"/>
      <c r="AG177" s="1"/>
      <c r="AH177" s="1"/>
      <c r="AI177" s="58"/>
      <c r="AJ177" s="58"/>
      <c r="AK177" s="58"/>
      <c r="AL177" s="170"/>
    </row>
    <row r="178" spans="1:38" s="23" customFormat="1">
      <c r="C178" s="43" t="str">
        <f>C174</f>
        <v/>
      </c>
      <c r="D178" s="39" t="str">
        <f t="shared" ca="1" si="84"/>
        <v>March</v>
      </c>
      <c r="E178" s="40" t="str">
        <f t="shared" ca="1" si="85"/>
        <v>2024</v>
      </c>
      <c r="F178" s="4"/>
      <c r="G178" s="4"/>
      <c r="H178" s="9"/>
      <c r="I178" s="1"/>
      <c r="J178" s="1"/>
      <c r="K178" s="1"/>
      <c r="L178" s="4"/>
      <c r="M178" s="9"/>
      <c r="N178" s="1"/>
      <c r="O178" s="4"/>
      <c r="P178" s="4"/>
      <c r="Q178" s="4"/>
      <c r="R178" s="261"/>
      <c r="S178" s="261"/>
      <c r="T178" s="41" t="str">
        <f t="shared" si="89"/>
        <v/>
      </c>
      <c r="U178" s="1"/>
      <c r="V178" s="44" t="str">
        <f t="shared" si="86"/>
        <v xml:space="preserve"> </v>
      </c>
      <c r="W178" s="42">
        <f t="shared" si="87"/>
        <v>0</v>
      </c>
      <c r="X178" s="41">
        <f t="shared" si="88"/>
        <v>0</v>
      </c>
      <c r="Y178" s="10"/>
      <c r="Z178" s="7"/>
      <c r="AA178" s="12"/>
      <c r="AB178" s="1"/>
      <c r="AC178" s="1"/>
      <c r="AD178" s="1"/>
      <c r="AE178" s="1"/>
      <c r="AF178" s="1"/>
      <c r="AG178" s="1"/>
      <c r="AH178" s="1"/>
      <c r="AI178" s="58"/>
      <c r="AJ178" s="58"/>
      <c r="AK178" s="58"/>
      <c r="AL178" s="170"/>
    </row>
    <row r="179" spans="1:38" s="23" customFormat="1">
      <c r="C179" s="43" t="str">
        <f>C174</f>
        <v/>
      </c>
      <c r="D179" s="39" t="str">
        <f t="shared" ca="1" si="84"/>
        <v>March</v>
      </c>
      <c r="E179" s="40" t="str">
        <f t="shared" ca="1" si="85"/>
        <v>2024</v>
      </c>
      <c r="F179" s="4"/>
      <c r="G179" s="4"/>
      <c r="H179" s="9"/>
      <c r="I179" s="1"/>
      <c r="J179" s="1"/>
      <c r="K179" s="1"/>
      <c r="L179" s="4"/>
      <c r="M179" s="9"/>
      <c r="N179" s="1"/>
      <c r="O179" s="4"/>
      <c r="P179" s="4"/>
      <c r="Q179" s="4"/>
      <c r="R179" s="261"/>
      <c r="S179" s="261"/>
      <c r="T179" s="41" t="str">
        <f t="shared" si="89"/>
        <v/>
      </c>
      <c r="U179" s="1"/>
      <c r="V179" s="44" t="str">
        <f t="shared" si="86"/>
        <v xml:space="preserve"> </v>
      </c>
      <c r="W179" s="42">
        <f t="shared" si="87"/>
        <v>0</v>
      </c>
      <c r="X179" s="41">
        <f t="shared" si="88"/>
        <v>0</v>
      </c>
      <c r="Y179" s="10"/>
      <c r="Z179" s="7"/>
      <c r="AA179" s="12"/>
      <c r="AB179" s="1"/>
      <c r="AC179" s="1"/>
      <c r="AD179" s="1"/>
      <c r="AE179" s="1"/>
      <c r="AF179" s="1"/>
      <c r="AG179" s="1"/>
      <c r="AH179" s="1"/>
      <c r="AI179" s="58"/>
      <c r="AJ179" s="58"/>
      <c r="AK179" s="58"/>
      <c r="AL179" s="170"/>
    </row>
    <row r="180" spans="1:38" s="23" customFormat="1">
      <c r="C180" s="43" t="str">
        <f>C174</f>
        <v/>
      </c>
      <c r="D180" s="39" t="str">
        <f t="shared" ca="1" si="84"/>
        <v>March</v>
      </c>
      <c r="E180" s="40" t="str">
        <f t="shared" ca="1" si="85"/>
        <v>2024</v>
      </c>
      <c r="F180" s="4"/>
      <c r="G180" s="4"/>
      <c r="H180" s="9"/>
      <c r="I180" s="1"/>
      <c r="J180" s="1"/>
      <c r="K180" s="1"/>
      <c r="L180" s="4"/>
      <c r="M180" s="9"/>
      <c r="N180" s="1"/>
      <c r="O180" s="4"/>
      <c r="P180" s="4"/>
      <c r="Q180" s="4"/>
      <c r="R180" s="261"/>
      <c r="S180" s="261"/>
      <c r="T180" s="41" t="str">
        <f t="shared" si="89"/>
        <v/>
      </c>
      <c r="U180" s="1"/>
      <c r="V180" s="44" t="str">
        <f t="shared" si="86"/>
        <v xml:space="preserve"> </v>
      </c>
      <c r="W180" s="42">
        <f t="shared" si="87"/>
        <v>0</v>
      </c>
      <c r="X180" s="41">
        <f t="shared" si="88"/>
        <v>0</v>
      </c>
      <c r="Y180" s="10"/>
      <c r="Z180" s="7"/>
      <c r="AA180" s="12"/>
      <c r="AB180" s="1"/>
      <c r="AC180" s="1"/>
      <c r="AD180" s="1"/>
      <c r="AE180" s="1"/>
      <c r="AF180" s="1"/>
      <c r="AG180" s="1"/>
      <c r="AH180" s="1"/>
      <c r="AI180" s="58"/>
      <c r="AJ180" s="58"/>
      <c r="AK180" s="58"/>
      <c r="AL180" s="170"/>
    </row>
    <row r="181" spans="1:38" s="23" customFormat="1" ht="15.75" thickBot="1">
      <c r="C181" s="45" t="str">
        <f>C174</f>
        <v/>
      </c>
      <c r="D181" s="46" t="str">
        <f t="shared" ca="1" si="84"/>
        <v>March</v>
      </c>
      <c r="E181" s="47" t="str">
        <f t="shared" ca="1" si="85"/>
        <v>2024</v>
      </c>
      <c r="F181" s="5"/>
      <c r="G181" s="5"/>
      <c r="H181" s="6"/>
      <c r="I181" s="2"/>
      <c r="J181" s="2"/>
      <c r="K181" s="2"/>
      <c r="L181" s="5"/>
      <c r="M181" s="6"/>
      <c r="N181" s="2"/>
      <c r="O181" s="5"/>
      <c r="P181" s="5"/>
      <c r="Q181" s="5"/>
      <c r="R181" s="262"/>
      <c r="S181" s="262"/>
      <c r="T181" s="48" t="str">
        <f t="shared" si="89"/>
        <v/>
      </c>
      <c r="U181" s="2"/>
      <c r="V181" s="49" t="str">
        <f t="shared" si="86"/>
        <v xml:space="preserve"> </v>
      </c>
      <c r="W181" s="50">
        <f t="shared" si="87"/>
        <v>0</v>
      </c>
      <c r="X181" s="48">
        <f t="shared" si="88"/>
        <v>0</v>
      </c>
      <c r="Y181" s="11"/>
      <c r="Z181" s="8"/>
      <c r="AA181" s="11"/>
      <c r="AB181" s="2"/>
      <c r="AC181" s="2"/>
      <c r="AD181" s="2"/>
      <c r="AE181" s="2"/>
      <c r="AF181" s="2"/>
      <c r="AG181" s="2"/>
      <c r="AH181" s="2"/>
      <c r="AI181" s="59"/>
      <c r="AJ181" s="59"/>
      <c r="AK181" s="59"/>
      <c r="AL181" s="174"/>
    </row>
    <row r="182" spans="1:38" s="23" customFormat="1" ht="15.75" thickBot="1">
      <c r="C182" s="51"/>
      <c r="D182" s="52"/>
      <c r="E182" s="52"/>
      <c r="F182" s="52"/>
      <c r="G182" s="53"/>
      <c r="H182" s="52"/>
      <c r="I182" s="52"/>
      <c r="J182" s="52"/>
      <c r="K182" s="52"/>
      <c r="L182" s="52"/>
      <c r="M182" s="52"/>
      <c r="N182" s="52"/>
      <c r="O182" s="52"/>
      <c r="P182" s="52"/>
      <c r="Q182" s="52"/>
      <c r="R182" s="52"/>
      <c r="S182" s="260"/>
      <c r="T182" s="52"/>
      <c r="U182" s="52"/>
      <c r="V182" s="52"/>
      <c r="W182" s="54"/>
      <c r="X182" s="52"/>
      <c r="Y182" s="52"/>
      <c r="Z182" s="54"/>
      <c r="AA182" s="52"/>
      <c r="AB182" s="52"/>
      <c r="AC182" s="52"/>
      <c r="AD182" s="52"/>
      <c r="AE182" s="52"/>
      <c r="AF182" s="52"/>
      <c r="AG182" s="52"/>
      <c r="AH182" s="52"/>
      <c r="AI182" s="60"/>
      <c r="AJ182" s="60"/>
      <c r="AK182" s="60"/>
      <c r="AL182" s="176"/>
    </row>
    <row r="183" spans="1:38" s="23" customFormat="1">
      <c r="A183" s="33">
        <v>16</v>
      </c>
      <c r="B183" s="33"/>
      <c r="C183" s="34" t="str">
        <f>IF(ISBLANK(C184),"",C184)</f>
        <v/>
      </c>
      <c r="D183" s="35" t="str">
        <f t="shared" ref="D183:D190" ca="1" si="90">$F$44</f>
        <v>March</v>
      </c>
      <c r="E183" s="36" t="str">
        <f t="shared" ref="E183:E190" ca="1" si="91">$N$1</f>
        <v>2024</v>
      </c>
      <c r="F183" s="36">
        <f>IF(OR(R183&gt;0, S183&gt;0), "3110", )</f>
        <v>0</v>
      </c>
      <c r="G183" s="36">
        <f>IF(OR(R183&gt;0, S183&gt;0), "13U10", )</f>
        <v>0</v>
      </c>
      <c r="H183" s="36">
        <f>IF(OR(R183&gt;0, S183&gt;0), "1000002", )</f>
        <v>0</v>
      </c>
      <c r="I183" s="36" t="str">
        <f>IF(ISBLANK(C184),"", IF(OR(R183&gt;=100000, S183&gt;=100000), "102110", VLOOKUP(C183,$D$1:$F$13,2,FALSE)))</f>
        <v/>
      </c>
      <c r="J183" s="36">
        <f>IF(OR(R183&gt;0, S183&gt;0), "00", )</f>
        <v>0</v>
      </c>
      <c r="K183" s="36">
        <f>IF(OR(R183&gt;0, S183&gt;0), "000", )</f>
        <v>0</v>
      </c>
      <c r="L183" s="36">
        <f>IF(OR(R183&gt;0, S183&gt;0), "0000000000", )</f>
        <v>0</v>
      </c>
      <c r="M183" s="36">
        <f>IF(OR(R183&gt;0, S183&gt;0), "000000", )</f>
        <v>0</v>
      </c>
      <c r="N183" s="36">
        <f>IF(OR(R183&gt;0, S183&gt;0), "0000", )</f>
        <v>0</v>
      </c>
      <c r="O183" s="36">
        <f>IF(OR(R183&gt;0, S183&gt;0), "000000", )</f>
        <v>0</v>
      </c>
      <c r="P183" s="36">
        <f>IF(OR(R183&gt;0, S183&gt;0), "000000", )</f>
        <v>0</v>
      </c>
      <c r="Q183" s="36" t="str">
        <f ca="1">"UCD"&amp;" "&amp;D184&amp;" "&amp;"Recharges"&amp;" "&amp;"To"&amp;" "&amp;C184</f>
        <v xml:space="preserve">UCD March Recharges To </v>
      </c>
      <c r="R183" s="259">
        <f>SUM(S184:S190)</f>
        <v>0</v>
      </c>
      <c r="S183" s="259">
        <f>SUM(R184:R190)</f>
        <v>0</v>
      </c>
      <c r="T183" s="37"/>
      <c r="U183" s="37"/>
      <c r="V183" s="37"/>
      <c r="W183" s="38"/>
      <c r="X183" s="37"/>
      <c r="Y183" s="37"/>
      <c r="Z183" s="38"/>
      <c r="AA183" s="37"/>
      <c r="AB183" s="37" t="str">
        <f>IF(ISERROR(VLOOKUP(C183,$AD$1:$AN$12,2,FALSE))," ",(VLOOKUP(C183,$AD$1:$AN$12,2,FALSE)))</f>
        <v xml:space="preserve"> </v>
      </c>
      <c r="AC183" s="37" t="str">
        <f>IF(ISERROR(VLOOKUP(C183,$AD$1:$AN$12,3,FALSE))," ",(VLOOKUP(C183,$AD$1:$AN$12,3,FALSE)))</f>
        <v xml:space="preserve"> </v>
      </c>
      <c r="AD183" s="37" t="str">
        <f>IF(ISERROR(VLOOKUP(C183,$AD$1:$AN$12,4,FALSE))," ",(VLOOKUP(C183,$AD$1:$AN$12,4,FALSE)))</f>
        <v xml:space="preserve"> </v>
      </c>
      <c r="AE183" s="37" t="str">
        <f>IF(ISERROR(VLOOKUP(C183,$AD$1:$AN$12,5,FALSE))," ",(VLOOKUP(C183,$AD$1:$AN$12,5,FALSE)))</f>
        <v xml:space="preserve"> </v>
      </c>
      <c r="AF183" s="37" t="str">
        <f>IF(ISERROR(VLOOKUP(C183,$AD$1:$AN$12,6,FALSE))," ",(VLOOKUP(C183,$AD$1:$AN$12,6,FALSE)))</f>
        <v xml:space="preserve"> </v>
      </c>
      <c r="AG183" s="37" t="str">
        <f>IF(ISERROR(VLOOKUP(C183,$AD$1:$AN$12,7,FALSE))," ",(VLOOKUP(C183,$AD$1:$AN$12,7,FALSE)))</f>
        <v xml:space="preserve"> </v>
      </c>
      <c r="AH183" s="37" t="str">
        <f>IF(ISERROR(VLOOKUP(C183,$AD$1:$AN$12,8,FALSE))," ",(VLOOKUP(C183,$AD$1:$AN$12,8,FALSE)))</f>
        <v xml:space="preserve"> </v>
      </c>
      <c r="AI183" s="57" t="str">
        <f>IF(ISERROR(VLOOKUP(C183,$AD$1:$AN$12,9,FALSE))," ",(VLOOKUP(C183,$AD$1:$AN$12,9,FALSE)))</f>
        <v xml:space="preserve"> </v>
      </c>
      <c r="AJ183" s="57" t="str">
        <f>IF(ISERROR(VLOOKUP(C183,$AD$1:$AN$12,10,FALSE))," ",(VLOOKUP(C183,$AD$1:$AN$12,10,FALSE)))</f>
        <v xml:space="preserve"> </v>
      </c>
      <c r="AK183" s="57" t="str">
        <f>IF(ISERROR(VLOOKUP(C183,$AD$1:$AN$12,11,FALSE))," ",(VLOOKUP(C183,$AD$1:$AN$12,11,FALSE)))</f>
        <v xml:space="preserve"> </v>
      </c>
      <c r="AL183" s="173"/>
    </row>
    <row r="184" spans="1:38" s="23" customFormat="1">
      <c r="C184" s="3"/>
      <c r="D184" s="39" t="str">
        <f t="shared" ca="1" si="90"/>
        <v>March</v>
      </c>
      <c r="E184" s="40" t="str">
        <f t="shared" ca="1" si="91"/>
        <v>2024</v>
      </c>
      <c r="F184" s="4"/>
      <c r="G184" s="4"/>
      <c r="H184" s="9"/>
      <c r="I184" s="1"/>
      <c r="J184" s="1"/>
      <c r="K184" s="1"/>
      <c r="L184" s="4"/>
      <c r="M184" s="9"/>
      <c r="N184" s="1"/>
      <c r="O184" s="4"/>
      <c r="P184" s="4"/>
      <c r="Q184" s="4"/>
      <c r="R184" s="261"/>
      <c r="S184" s="261"/>
      <c r="T184" s="41" t="str">
        <f>IF((ISNUMBER(SEARCH("Reimb",Q184))),"Provide original journal document # in next column &gt;&gt;&gt;&gt;","")</f>
        <v/>
      </c>
      <c r="U184" s="1"/>
      <c r="V184" s="44" t="str">
        <f t="shared" ref="V184:V189" si="92">$F$36&amp;" "&amp;$F$38</f>
        <v xml:space="preserve"> </v>
      </c>
      <c r="W184" s="42">
        <f t="shared" ref="W184:W190" si="93">$F$39</f>
        <v>0</v>
      </c>
      <c r="X184" s="41">
        <f t="shared" ref="X184:X190" si="94">$F$40</f>
        <v>0</v>
      </c>
      <c r="Y184" s="10"/>
      <c r="Z184" s="7"/>
      <c r="AA184" s="10"/>
      <c r="AB184" s="1"/>
      <c r="AC184" s="1"/>
      <c r="AD184" s="1"/>
      <c r="AE184" s="1"/>
      <c r="AF184" s="1"/>
      <c r="AG184" s="1"/>
      <c r="AH184" s="1"/>
      <c r="AI184" s="58"/>
      <c r="AJ184" s="58"/>
      <c r="AK184" s="58"/>
      <c r="AL184" s="170"/>
    </row>
    <row r="185" spans="1:38" s="23" customFormat="1">
      <c r="C185" s="43" t="str">
        <f>C183</f>
        <v/>
      </c>
      <c r="D185" s="39" t="str">
        <f t="shared" ca="1" si="90"/>
        <v>March</v>
      </c>
      <c r="E185" s="40" t="str">
        <f t="shared" ca="1" si="91"/>
        <v>2024</v>
      </c>
      <c r="F185" s="4"/>
      <c r="G185" s="4"/>
      <c r="H185" s="9"/>
      <c r="I185" s="1"/>
      <c r="J185" s="1"/>
      <c r="K185" s="1"/>
      <c r="L185" s="4"/>
      <c r="M185" s="9"/>
      <c r="N185" s="1"/>
      <c r="O185" s="4"/>
      <c r="P185" s="4"/>
      <c r="Q185" s="4"/>
      <c r="R185" s="261"/>
      <c r="S185" s="261"/>
      <c r="T185" s="41" t="str">
        <f t="shared" ref="T185:T190" si="95">IF((ISNUMBER(SEARCH("Reimb",Q185))),"Provide original journal document # in next column &gt;&gt;&gt;&gt;","")</f>
        <v/>
      </c>
      <c r="U185" s="1"/>
      <c r="V185" s="44" t="str">
        <f t="shared" si="92"/>
        <v xml:space="preserve"> </v>
      </c>
      <c r="W185" s="42">
        <f t="shared" si="93"/>
        <v>0</v>
      </c>
      <c r="X185" s="41">
        <f t="shared" si="94"/>
        <v>0</v>
      </c>
      <c r="Y185" s="10"/>
      <c r="Z185" s="7"/>
      <c r="AA185" s="12"/>
      <c r="AB185" s="1"/>
      <c r="AC185" s="1"/>
      <c r="AD185" s="1"/>
      <c r="AE185" s="1"/>
      <c r="AF185" s="1"/>
      <c r="AG185" s="1"/>
      <c r="AH185" s="1"/>
      <c r="AI185" s="58"/>
      <c r="AJ185" s="58"/>
      <c r="AK185" s="58"/>
      <c r="AL185" s="170"/>
    </row>
    <row r="186" spans="1:38" s="23" customFormat="1">
      <c r="C186" s="43" t="str">
        <f>C183</f>
        <v/>
      </c>
      <c r="D186" s="39" t="str">
        <f t="shared" ca="1" si="90"/>
        <v>March</v>
      </c>
      <c r="E186" s="40" t="str">
        <f t="shared" ca="1" si="91"/>
        <v>2024</v>
      </c>
      <c r="F186" s="4"/>
      <c r="G186" s="4"/>
      <c r="H186" s="9"/>
      <c r="I186" s="1"/>
      <c r="J186" s="1"/>
      <c r="K186" s="1"/>
      <c r="L186" s="4"/>
      <c r="M186" s="9"/>
      <c r="N186" s="1"/>
      <c r="O186" s="4"/>
      <c r="P186" s="4"/>
      <c r="Q186" s="4"/>
      <c r="R186" s="261"/>
      <c r="S186" s="261"/>
      <c r="T186" s="41" t="str">
        <f t="shared" si="95"/>
        <v/>
      </c>
      <c r="U186" s="1"/>
      <c r="V186" s="44" t="str">
        <f t="shared" si="92"/>
        <v xml:space="preserve"> </v>
      </c>
      <c r="W186" s="42">
        <f t="shared" si="93"/>
        <v>0</v>
      </c>
      <c r="X186" s="41">
        <f t="shared" si="94"/>
        <v>0</v>
      </c>
      <c r="Y186" s="10"/>
      <c r="Z186" s="7"/>
      <c r="AA186" s="12"/>
      <c r="AB186" s="1"/>
      <c r="AC186" s="1"/>
      <c r="AD186" s="1"/>
      <c r="AE186" s="1"/>
      <c r="AF186" s="1"/>
      <c r="AG186" s="1"/>
      <c r="AH186" s="1"/>
      <c r="AI186" s="58"/>
      <c r="AJ186" s="58"/>
      <c r="AK186" s="58"/>
      <c r="AL186" s="170"/>
    </row>
    <row r="187" spans="1:38" s="23" customFormat="1">
      <c r="C187" s="43" t="str">
        <f>C183</f>
        <v/>
      </c>
      <c r="D187" s="39" t="str">
        <f t="shared" ca="1" si="90"/>
        <v>March</v>
      </c>
      <c r="E187" s="40" t="str">
        <f t="shared" ca="1" si="91"/>
        <v>2024</v>
      </c>
      <c r="F187" s="4"/>
      <c r="G187" s="4"/>
      <c r="H187" s="9"/>
      <c r="I187" s="1"/>
      <c r="J187" s="1"/>
      <c r="K187" s="1"/>
      <c r="L187" s="4"/>
      <c r="M187" s="9"/>
      <c r="N187" s="1"/>
      <c r="O187" s="4"/>
      <c r="P187" s="4"/>
      <c r="Q187" s="4"/>
      <c r="R187" s="261"/>
      <c r="S187" s="261"/>
      <c r="T187" s="41" t="str">
        <f t="shared" si="95"/>
        <v/>
      </c>
      <c r="U187" s="1"/>
      <c r="V187" s="44" t="str">
        <f t="shared" si="92"/>
        <v xml:space="preserve"> </v>
      </c>
      <c r="W187" s="42">
        <f t="shared" si="93"/>
        <v>0</v>
      </c>
      <c r="X187" s="41">
        <f t="shared" si="94"/>
        <v>0</v>
      </c>
      <c r="Y187" s="10"/>
      <c r="Z187" s="7"/>
      <c r="AA187" s="12"/>
      <c r="AB187" s="1"/>
      <c r="AC187" s="1"/>
      <c r="AD187" s="1"/>
      <c r="AE187" s="1"/>
      <c r="AF187" s="1"/>
      <c r="AG187" s="1"/>
      <c r="AH187" s="1"/>
      <c r="AI187" s="58"/>
      <c r="AJ187" s="58"/>
      <c r="AK187" s="58"/>
      <c r="AL187" s="170"/>
    </row>
    <row r="188" spans="1:38" s="23" customFormat="1">
      <c r="C188" s="43" t="str">
        <f>C183</f>
        <v/>
      </c>
      <c r="D188" s="39" t="str">
        <f t="shared" ca="1" si="90"/>
        <v>March</v>
      </c>
      <c r="E188" s="40" t="str">
        <f t="shared" ca="1" si="91"/>
        <v>2024</v>
      </c>
      <c r="F188" s="4"/>
      <c r="G188" s="4"/>
      <c r="H188" s="9"/>
      <c r="I188" s="1"/>
      <c r="J188" s="1"/>
      <c r="K188" s="1"/>
      <c r="L188" s="4"/>
      <c r="M188" s="9"/>
      <c r="N188" s="1"/>
      <c r="O188" s="4"/>
      <c r="P188" s="4"/>
      <c r="Q188" s="4"/>
      <c r="R188" s="261"/>
      <c r="S188" s="261"/>
      <c r="T188" s="41" t="str">
        <f t="shared" si="95"/>
        <v/>
      </c>
      <c r="U188" s="1"/>
      <c r="V188" s="44" t="str">
        <f t="shared" si="92"/>
        <v xml:space="preserve"> </v>
      </c>
      <c r="W188" s="42">
        <f t="shared" si="93"/>
        <v>0</v>
      </c>
      <c r="X188" s="41">
        <f t="shared" si="94"/>
        <v>0</v>
      </c>
      <c r="Y188" s="10"/>
      <c r="Z188" s="7"/>
      <c r="AA188" s="12"/>
      <c r="AB188" s="1"/>
      <c r="AC188" s="1"/>
      <c r="AD188" s="1"/>
      <c r="AE188" s="1"/>
      <c r="AF188" s="1"/>
      <c r="AG188" s="1"/>
      <c r="AH188" s="1"/>
      <c r="AI188" s="58"/>
      <c r="AJ188" s="58"/>
      <c r="AK188" s="58"/>
      <c r="AL188" s="170"/>
    </row>
    <row r="189" spans="1:38" s="23" customFormat="1">
      <c r="C189" s="43" t="str">
        <f>C183</f>
        <v/>
      </c>
      <c r="D189" s="39" t="str">
        <f t="shared" ca="1" si="90"/>
        <v>March</v>
      </c>
      <c r="E189" s="40" t="str">
        <f t="shared" ca="1" si="91"/>
        <v>2024</v>
      </c>
      <c r="F189" s="4"/>
      <c r="G189" s="4"/>
      <c r="H189" s="9"/>
      <c r="I189" s="1"/>
      <c r="J189" s="1"/>
      <c r="K189" s="1"/>
      <c r="L189" s="4"/>
      <c r="M189" s="9"/>
      <c r="N189" s="1"/>
      <c r="O189" s="4"/>
      <c r="P189" s="4"/>
      <c r="Q189" s="4"/>
      <c r="R189" s="261"/>
      <c r="S189" s="261"/>
      <c r="T189" s="41" t="str">
        <f t="shared" si="95"/>
        <v/>
      </c>
      <c r="U189" s="1"/>
      <c r="V189" s="44" t="str">
        <f t="shared" si="92"/>
        <v xml:space="preserve"> </v>
      </c>
      <c r="W189" s="42">
        <f t="shared" si="93"/>
        <v>0</v>
      </c>
      <c r="X189" s="41">
        <f t="shared" si="94"/>
        <v>0</v>
      </c>
      <c r="Y189" s="10"/>
      <c r="Z189" s="7"/>
      <c r="AA189" s="12"/>
      <c r="AB189" s="1"/>
      <c r="AC189" s="1"/>
      <c r="AD189" s="1"/>
      <c r="AE189" s="1"/>
      <c r="AF189" s="1"/>
      <c r="AG189" s="1"/>
      <c r="AH189" s="1"/>
      <c r="AI189" s="58"/>
      <c r="AJ189" s="58"/>
      <c r="AK189" s="58"/>
      <c r="AL189" s="170"/>
    </row>
    <row r="190" spans="1:38" s="23" customFormat="1" ht="15.75" thickBot="1">
      <c r="C190" s="45" t="str">
        <f>C183</f>
        <v/>
      </c>
      <c r="D190" s="46" t="str">
        <f t="shared" ca="1" si="90"/>
        <v>March</v>
      </c>
      <c r="E190" s="47" t="str">
        <f t="shared" ca="1" si="91"/>
        <v>2024</v>
      </c>
      <c r="F190" s="5"/>
      <c r="G190" s="5"/>
      <c r="H190" s="6"/>
      <c r="I190" s="2"/>
      <c r="J190" s="2"/>
      <c r="K190" s="2"/>
      <c r="L190" s="5"/>
      <c r="M190" s="6"/>
      <c r="N190" s="2"/>
      <c r="O190" s="5"/>
      <c r="P190" s="5"/>
      <c r="Q190" s="5"/>
      <c r="R190" s="262"/>
      <c r="S190" s="262"/>
      <c r="T190" s="48" t="str">
        <f t="shared" si="95"/>
        <v/>
      </c>
      <c r="U190" s="2"/>
      <c r="V190" s="49"/>
      <c r="W190" s="50">
        <f t="shared" si="93"/>
        <v>0</v>
      </c>
      <c r="X190" s="48">
        <f t="shared" si="94"/>
        <v>0</v>
      </c>
      <c r="Y190" s="11"/>
      <c r="Z190" s="8"/>
      <c r="AA190" s="11"/>
      <c r="AB190" s="2"/>
      <c r="AC190" s="2"/>
      <c r="AD190" s="2"/>
      <c r="AE190" s="2"/>
      <c r="AF190" s="2"/>
      <c r="AG190" s="2"/>
      <c r="AH190" s="2"/>
      <c r="AI190" s="59"/>
      <c r="AJ190" s="59"/>
      <c r="AK190" s="59"/>
      <c r="AL190" s="174"/>
    </row>
    <row r="191" spans="1:38" s="23" customFormat="1" ht="15.75" thickBot="1">
      <c r="C191" s="51"/>
      <c r="D191" s="52"/>
      <c r="E191" s="52"/>
      <c r="F191" s="52"/>
      <c r="G191" s="53"/>
      <c r="H191" s="52"/>
      <c r="I191" s="52"/>
      <c r="J191" s="52"/>
      <c r="K191" s="52"/>
      <c r="L191" s="52"/>
      <c r="M191" s="52"/>
      <c r="N191" s="52"/>
      <c r="O191" s="52"/>
      <c r="P191" s="52"/>
      <c r="Q191" s="52"/>
      <c r="R191" s="52"/>
      <c r="S191" s="260"/>
      <c r="T191" s="52"/>
      <c r="U191" s="52"/>
      <c r="V191" s="52"/>
      <c r="W191" s="54"/>
      <c r="X191" s="52"/>
      <c r="Y191" s="52"/>
      <c r="Z191" s="54"/>
      <c r="AA191" s="52"/>
      <c r="AB191" s="52"/>
      <c r="AC191" s="52"/>
      <c r="AD191" s="52"/>
      <c r="AE191" s="52"/>
      <c r="AF191" s="52"/>
      <c r="AG191" s="52"/>
      <c r="AH191" s="52"/>
      <c r="AI191" s="60"/>
      <c r="AJ191" s="60"/>
      <c r="AK191" s="60"/>
      <c r="AL191" s="176"/>
    </row>
    <row r="192" spans="1:38" s="23" customFormat="1">
      <c r="A192" s="33">
        <v>17</v>
      </c>
      <c r="B192" s="33"/>
      <c r="C192" s="34" t="str">
        <f>IF(ISBLANK(C193),"",C193)</f>
        <v/>
      </c>
      <c r="D192" s="35" t="str">
        <f t="shared" ref="D192:D199" ca="1" si="96">$F$44</f>
        <v>March</v>
      </c>
      <c r="E192" s="36" t="str">
        <f t="shared" ref="E192:E199" ca="1" si="97">$N$1</f>
        <v>2024</v>
      </c>
      <c r="F192" s="36">
        <f>IF(OR(R192&gt;0, S192&gt;0), "3110", )</f>
        <v>0</v>
      </c>
      <c r="G192" s="36">
        <f>IF(OR(R192&gt;0, S192&gt;0), "13U10", )</f>
        <v>0</v>
      </c>
      <c r="H192" s="36">
        <f>IF(OR(R192&gt;0, S192&gt;0), "1000002", )</f>
        <v>0</v>
      </c>
      <c r="I192" s="36" t="str">
        <f>IF(ISBLANK(C193),"", IF(OR(R192&gt;=100000, S192&gt;=100000), "102110", VLOOKUP(C192,$D$1:$F$13,2,FALSE)))</f>
        <v/>
      </c>
      <c r="J192" s="36">
        <f>IF(OR(R192&gt;0, S192&gt;0), "00", )</f>
        <v>0</v>
      </c>
      <c r="K192" s="36">
        <f>IF(OR(R192&gt;0, S192&gt;0), "000", )</f>
        <v>0</v>
      </c>
      <c r="L192" s="36">
        <f>IF(OR(R192&gt;0, S192&gt;0), "0000000000", )</f>
        <v>0</v>
      </c>
      <c r="M192" s="36">
        <f>IF(OR(R192&gt;0, S192&gt;0), "000000", )</f>
        <v>0</v>
      </c>
      <c r="N192" s="36">
        <f>IF(OR(R192&gt;0, S192&gt;0), "0000", )</f>
        <v>0</v>
      </c>
      <c r="O192" s="36">
        <f>IF(OR(R192&gt;0, S192&gt;0), "000000", )</f>
        <v>0</v>
      </c>
      <c r="P192" s="36">
        <f>IF(OR(R192&gt;0, S192&gt;0), "000000", )</f>
        <v>0</v>
      </c>
      <c r="Q192" s="36" t="str">
        <f ca="1">"UCD"&amp;" "&amp;D193&amp;" "&amp;"Recharges"&amp;" "&amp;"To"&amp;" "&amp;C193</f>
        <v xml:space="preserve">UCD March Recharges To </v>
      </c>
      <c r="R192" s="259">
        <f>SUM(S193:S199)</f>
        <v>0</v>
      </c>
      <c r="S192" s="259">
        <f>SUM(R193:R199)</f>
        <v>0</v>
      </c>
      <c r="T192" s="37"/>
      <c r="U192" s="37"/>
      <c r="V192" s="37"/>
      <c r="W192" s="38"/>
      <c r="X192" s="37"/>
      <c r="Y192" s="37"/>
      <c r="Z192" s="38"/>
      <c r="AA192" s="37"/>
      <c r="AB192" s="37" t="str">
        <f>IF(ISERROR(VLOOKUP(C192,$AD$1:$AN$12,2,FALSE))," ",(VLOOKUP(C192,$AD$1:$AN$12,2,FALSE)))</f>
        <v xml:space="preserve"> </v>
      </c>
      <c r="AC192" s="37" t="str">
        <f>IF(ISERROR(VLOOKUP(C192,$AD$1:$AN$12,3,FALSE))," ",(VLOOKUP(C192,$AD$1:$AN$12,3,FALSE)))</f>
        <v xml:space="preserve"> </v>
      </c>
      <c r="AD192" s="37" t="str">
        <f>IF(ISERROR(VLOOKUP(C192,$AD$1:$AN$12,4,FALSE))," ",(VLOOKUP(C192,$AD$1:$AN$12,4,FALSE)))</f>
        <v xml:space="preserve"> </v>
      </c>
      <c r="AE192" s="37" t="str">
        <f>IF(ISERROR(VLOOKUP(C192,$AD$1:$AN$12,5,FALSE))," ",(VLOOKUP(C192,$AD$1:$AN$12,5,FALSE)))</f>
        <v xml:space="preserve"> </v>
      </c>
      <c r="AF192" s="37" t="str">
        <f>IF(ISERROR(VLOOKUP(C192,$AD$1:$AN$12,6,FALSE))," ",(VLOOKUP(C192,$AD$1:$AN$12,6,FALSE)))</f>
        <v xml:space="preserve"> </v>
      </c>
      <c r="AG192" s="37" t="str">
        <f>IF(ISERROR(VLOOKUP(C192,$AD$1:$AN$12,7,FALSE))," ",(VLOOKUP(C192,$AD$1:$AN$12,7,FALSE)))</f>
        <v xml:space="preserve"> </v>
      </c>
      <c r="AH192" s="37" t="str">
        <f>IF(ISERROR(VLOOKUP(C192,$AD$1:$AN$12,8,FALSE))," ",(VLOOKUP(C192,$AD$1:$AN$12,8,FALSE)))</f>
        <v xml:space="preserve"> </v>
      </c>
      <c r="AI192" s="57" t="str">
        <f>IF(ISERROR(VLOOKUP(C192,$AD$1:$AN$12,9,FALSE))," ",(VLOOKUP(C192,$AD$1:$AN$12,9,FALSE)))</f>
        <v xml:space="preserve"> </v>
      </c>
      <c r="AJ192" s="57" t="str">
        <f>IF(ISERROR(VLOOKUP(C192,$AD$1:$AN$12,10,FALSE))," ",(VLOOKUP(C192,$AD$1:$AN$12,10,FALSE)))</f>
        <v xml:space="preserve"> </v>
      </c>
      <c r="AK192" s="57" t="str">
        <f>IF(ISERROR(VLOOKUP(C192,$AD$1:$AN$12,11,FALSE))," ",(VLOOKUP(C192,$AD$1:$AN$12,11,FALSE)))</f>
        <v xml:space="preserve"> </v>
      </c>
      <c r="AL192" s="173"/>
    </row>
    <row r="193" spans="1:38" s="23" customFormat="1">
      <c r="C193" s="3"/>
      <c r="D193" s="39" t="str">
        <f t="shared" ca="1" si="96"/>
        <v>March</v>
      </c>
      <c r="E193" s="40" t="str">
        <f t="shared" ca="1" si="97"/>
        <v>2024</v>
      </c>
      <c r="F193" s="4"/>
      <c r="G193" s="4"/>
      <c r="H193" s="9"/>
      <c r="I193" s="1"/>
      <c r="J193" s="1"/>
      <c r="K193" s="1"/>
      <c r="L193" s="4"/>
      <c r="M193" s="9"/>
      <c r="N193" s="1"/>
      <c r="O193" s="4"/>
      <c r="P193" s="4"/>
      <c r="Q193" s="4"/>
      <c r="R193" s="261"/>
      <c r="S193" s="261"/>
      <c r="T193" s="41" t="str">
        <f>IF((ISNUMBER(SEARCH("Reimb",Q193))),"Provide original journal document # in next column &gt;&gt;&gt;&gt;","")</f>
        <v/>
      </c>
      <c r="U193" s="1"/>
      <c r="V193" s="44" t="str">
        <f t="shared" ref="V193:V199" si="98">$F$36&amp;" "&amp;$F$38</f>
        <v xml:space="preserve"> </v>
      </c>
      <c r="W193" s="42">
        <f t="shared" ref="W193:W199" si="99">$F$39</f>
        <v>0</v>
      </c>
      <c r="X193" s="41">
        <f t="shared" ref="X193:X199" si="100">$F$40</f>
        <v>0</v>
      </c>
      <c r="Y193" s="10"/>
      <c r="Z193" s="7"/>
      <c r="AA193" s="10"/>
      <c r="AB193" s="1"/>
      <c r="AC193" s="1"/>
      <c r="AD193" s="1"/>
      <c r="AE193" s="1"/>
      <c r="AF193" s="1"/>
      <c r="AG193" s="1"/>
      <c r="AH193" s="1"/>
      <c r="AI193" s="58"/>
      <c r="AJ193" s="58"/>
      <c r="AK193" s="58"/>
      <c r="AL193" s="170"/>
    </row>
    <row r="194" spans="1:38" s="23" customFormat="1">
      <c r="C194" s="43" t="str">
        <f>C192</f>
        <v/>
      </c>
      <c r="D194" s="39" t="str">
        <f t="shared" ca="1" si="96"/>
        <v>March</v>
      </c>
      <c r="E194" s="40" t="str">
        <f t="shared" ca="1" si="97"/>
        <v>2024</v>
      </c>
      <c r="F194" s="4"/>
      <c r="G194" s="4"/>
      <c r="H194" s="9"/>
      <c r="I194" s="1"/>
      <c r="J194" s="1"/>
      <c r="K194" s="1"/>
      <c r="L194" s="4"/>
      <c r="M194" s="9"/>
      <c r="N194" s="1"/>
      <c r="O194" s="4"/>
      <c r="P194" s="4"/>
      <c r="Q194" s="4"/>
      <c r="R194" s="261"/>
      <c r="S194" s="261"/>
      <c r="T194" s="41" t="str">
        <f t="shared" ref="T194:T199" si="101">IF((ISNUMBER(SEARCH("Reimb",Q194))),"Provide original journal document # in next column &gt;&gt;&gt;&gt;","")</f>
        <v/>
      </c>
      <c r="U194" s="1"/>
      <c r="V194" s="44" t="str">
        <f t="shared" si="98"/>
        <v xml:space="preserve"> </v>
      </c>
      <c r="W194" s="42">
        <f t="shared" si="99"/>
        <v>0</v>
      </c>
      <c r="X194" s="41">
        <f t="shared" si="100"/>
        <v>0</v>
      </c>
      <c r="Y194" s="10"/>
      <c r="Z194" s="7"/>
      <c r="AA194" s="12"/>
      <c r="AB194" s="1"/>
      <c r="AC194" s="1"/>
      <c r="AD194" s="1"/>
      <c r="AE194" s="1"/>
      <c r="AF194" s="1"/>
      <c r="AG194" s="1"/>
      <c r="AH194" s="1"/>
      <c r="AI194" s="58"/>
      <c r="AJ194" s="58"/>
      <c r="AK194" s="58"/>
      <c r="AL194" s="170"/>
    </row>
    <row r="195" spans="1:38" s="23" customFormat="1">
      <c r="C195" s="43" t="str">
        <f>C192</f>
        <v/>
      </c>
      <c r="D195" s="39" t="str">
        <f t="shared" ca="1" si="96"/>
        <v>March</v>
      </c>
      <c r="E195" s="40" t="str">
        <f t="shared" ca="1" si="97"/>
        <v>2024</v>
      </c>
      <c r="F195" s="4"/>
      <c r="G195" s="4"/>
      <c r="H195" s="9"/>
      <c r="I195" s="1"/>
      <c r="J195" s="1"/>
      <c r="K195" s="1"/>
      <c r="L195" s="4"/>
      <c r="M195" s="9"/>
      <c r="N195" s="1"/>
      <c r="O195" s="4"/>
      <c r="P195" s="4"/>
      <c r="Q195" s="4"/>
      <c r="R195" s="261"/>
      <c r="S195" s="261"/>
      <c r="T195" s="41" t="str">
        <f t="shared" si="101"/>
        <v/>
      </c>
      <c r="U195" s="1"/>
      <c r="V195" s="44" t="str">
        <f t="shared" si="98"/>
        <v xml:space="preserve"> </v>
      </c>
      <c r="W195" s="42">
        <f t="shared" si="99"/>
        <v>0</v>
      </c>
      <c r="X195" s="41">
        <f t="shared" si="100"/>
        <v>0</v>
      </c>
      <c r="Y195" s="10"/>
      <c r="Z195" s="7"/>
      <c r="AA195" s="12"/>
      <c r="AB195" s="1"/>
      <c r="AC195" s="1"/>
      <c r="AD195" s="1"/>
      <c r="AE195" s="1"/>
      <c r="AF195" s="1"/>
      <c r="AG195" s="1"/>
      <c r="AH195" s="1"/>
      <c r="AI195" s="58"/>
      <c r="AJ195" s="58"/>
      <c r="AK195" s="58"/>
      <c r="AL195" s="170"/>
    </row>
    <row r="196" spans="1:38" s="23" customFormat="1">
      <c r="C196" s="43" t="str">
        <f>C192</f>
        <v/>
      </c>
      <c r="D196" s="39" t="str">
        <f t="shared" ca="1" si="96"/>
        <v>March</v>
      </c>
      <c r="E196" s="40" t="str">
        <f t="shared" ca="1" si="97"/>
        <v>2024</v>
      </c>
      <c r="F196" s="4"/>
      <c r="G196" s="4"/>
      <c r="H196" s="9"/>
      <c r="I196" s="1"/>
      <c r="J196" s="1"/>
      <c r="K196" s="1"/>
      <c r="L196" s="4"/>
      <c r="M196" s="9"/>
      <c r="N196" s="1"/>
      <c r="O196" s="4"/>
      <c r="P196" s="4"/>
      <c r="Q196" s="4"/>
      <c r="R196" s="261"/>
      <c r="S196" s="261"/>
      <c r="T196" s="41" t="str">
        <f t="shared" si="101"/>
        <v/>
      </c>
      <c r="U196" s="1"/>
      <c r="V196" s="44" t="str">
        <f t="shared" si="98"/>
        <v xml:space="preserve"> </v>
      </c>
      <c r="W196" s="42">
        <f t="shared" si="99"/>
        <v>0</v>
      </c>
      <c r="X196" s="41">
        <f t="shared" si="100"/>
        <v>0</v>
      </c>
      <c r="Y196" s="10"/>
      <c r="Z196" s="7"/>
      <c r="AA196" s="12"/>
      <c r="AB196" s="1"/>
      <c r="AC196" s="1"/>
      <c r="AD196" s="1"/>
      <c r="AE196" s="1"/>
      <c r="AF196" s="1"/>
      <c r="AG196" s="1"/>
      <c r="AH196" s="1"/>
      <c r="AI196" s="58"/>
      <c r="AJ196" s="58"/>
      <c r="AK196" s="58"/>
      <c r="AL196" s="170"/>
    </row>
    <row r="197" spans="1:38" s="23" customFormat="1">
      <c r="C197" s="43" t="str">
        <f>C192</f>
        <v/>
      </c>
      <c r="D197" s="39" t="str">
        <f t="shared" ca="1" si="96"/>
        <v>March</v>
      </c>
      <c r="E197" s="40" t="str">
        <f t="shared" ca="1" si="97"/>
        <v>2024</v>
      </c>
      <c r="F197" s="4"/>
      <c r="G197" s="4"/>
      <c r="H197" s="9"/>
      <c r="I197" s="1"/>
      <c r="J197" s="1"/>
      <c r="K197" s="1"/>
      <c r="L197" s="4"/>
      <c r="M197" s="9"/>
      <c r="N197" s="1"/>
      <c r="O197" s="4"/>
      <c r="P197" s="4"/>
      <c r="Q197" s="4"/>
      <c r="R197" s="261"/>
      <c r="S197" s="261"/>
      <c r="T197" s="41" t="str">
        <f t="shared" si="101"/>
        <v/>
      </c>
      <c r="U197" s="1"/>
      <c r="V197" s="44" t="str">
        <f t="shared" si="98"/>
        <v xml:space="preserve"> </v>
      </c>
      <c r="W197" s="42">
        <f t="shared" si="99"/>
        <v>0</v>
      </c>
      <c r="X197" s="41">
        <f t="shared" si="100"/>
        <v>0</v>
      </c>
      <c r="Y197" s="10"/>
      <c r="Z197" s="7"/>
      <c r="AA197" s="12"/>
      <c r="AB197" s="1"/>
      <c r="AC197" s="1"/>
      <c r="AD197" s="1"/>
      <c r="AE197" s="1"/>
      <c r="AF197" s="1"/>
      <c r="AG197" s="1"/>
      <c r="AH197" s="1"/>
      <c r="AI197" s="58"/>
      <c r="AJ197" s="58"/>
      <c r="AK197" s="58"/>
      <c r="AL197" s="170"/>
    </row>
    <row r="198" spans="1:38" s="23" customFormat="1">
      <c r="C198" s="43" t="str">
        <f>C192</f>
        <v/>
      </c>
      <c r="D198" s="39" t="str">
        <f t="shared" ca="1" si="96"/>
        <v>March</v>
      </c>
      <c r="E198" s="40" t="str">
        <f t="shared" ca="1" si="97"/>
        <v>2024</v>
      </c>
      <c r="F198" s="4"/>
      <c r="G198" s="4"/>
      <c r="H198" s="9"/>
      <c r="I198" s="1"/>
      <c r="J198" s="1"/>
      <c r="K198" s="1"/>
      <c r="L198" s="4"/>
      <c r="M198" s="9"/>
      <c r="N198" s="1"/>
      <c r="O198" s="4"/>
      <c r="P198" s="4"/>
      <c r="Q198" s="4"/>
      <c r="R198" s="261"/>
      <c r="S198" s="261"/>
      <c r="T198" s="41" t="str">
        <f t="shared" si="101"/>
        <v/>
      </c>
      <c r="U198" s="1"/>
      <c r="V198" s="44" t="str">
        <f t="shared" si="98"/>
        <v xml:space="preserve"> </v>
      </c>
      <c r="W198" s="42">
        <f t="shared" si="99"/>
        <v>0</v>
      </c>
      <c r="X198" s="41">
        <f t="shared" si="100"/>
        <v>0</v>
      </c>
      <c r="Y198" s="10"/>
      <c r="Z198" s="7"/>
      <c r="AA198" s="12"/>
      <c r="AB198" s="1"/>
      <c r="AC198" s="1"/>
      <c r="AD198" s="1"/>
      <c r="AE198" s="1"/>
      <c r="AF198" s="1"/>
      <c r="AG198" s="1"/>
      <c r="AH198" s="1"/>
      <c r="AI198" s="58"/>
      <c r="AJ198" s="58"/>
      <c r="AK198" s="58"/>
      <c r="AL198" s="170"/>
    </row>
    <row r="199" spans="1:38" s="23" customFormat="1" ht="15.75" thickBot="1">
      <c r="C199" s="45" t="str">
        <f>C192</f>
        <v/>
      </c>
      <c r="D199" s="46" t="str">
        <f t="shared" ca="1" si="96"/>
        <v>March</v>
      </c>
      <c r="E199" s="47" t="str">
        <f t="shared" ca="1" si="97"/>
        <v>2024</v>
      </c>
      <c r="F199" s="5"/>
      <c r="G199" s="5"/>
      <c r="H199" s="6"/>
      <c r="I199" s="2"/>
      <c r="J199" s="2"/>
      <c r="K199" s="2"/>
      <c r="L199" s="5"/>
      <c r="M199" s="6"/>
      <c r="N199" s="2"/>
      <c r="O199" s="5"/>
      <c r="P199" s="5"/>
      <c r="Q199" s="5"/>
      <c r="R199" s="262"/>
      <c r="S199" s="262"/>
      <c r="T199" s="48" t="str">
        <f t="shared" si="101"/>
        <v/>
      </c>
      <c r="U199" s="2"/>
      <c r="V199" s="49" t="str">
        <f t="shared" si="98"/>
        <v xml:space="preserve"> </v>
      </c>
      <c r="W199" s="50">
        <f t="shared" si="99"/>
        <v>0</v>
      </c>
      <c r="X199" s="48">
        <f t="shared" si="100"/>
        <v>0</v>
      </c>
      <c r="Y199" s="11"/>
      <c r="Z199" s="8"/>
      <c r="AA199" s="11"/>
      <c r="AB199" s="2"/>
      <c r="AC199" s="2"/>
      <c r="AD199" s="2"/>
      <c r="AE199" s="2"/>
      <c r="AF199" s="2"/>
      <c r="AG199" s="2"/>
      <c r="AH199" s="2"/>
      <c r="AI199" s="59"/>
      <c r="AJ199" s="59"/>
      <c r="AK199" s="59"/>
      <c r="AL199" s="174"/>
    </row>
    <row r="200" spans="1:38" s="23" customFormat="1" ht="15.75" thickBot="1">
      <c r="C200" s="51"/>
      <c r="D200" s="52"/>
      <c r="E200" s="52"/>
      <c r="F200" s="52"/>
      <c r="G200" s="53"/>
      <c r="H200" s="52"/>
      <c r="I200" s="52"/>
      <c r="J200" s="52"/>
      <c r="K200" s="52"/>
      <c r="L200" s="52"/>
      <c r="M200" s="52"/>
      <c r="N200" s="52"/>
      <c r="O200" s="52"/>
      <c r="P200" s="52"/>
      <c r="Q200" s="52"/>
      <c r="R200" s="52"/>
      <c r="S200" s="260"/>
      <c r="T200" s="52"/>
      <c r="U200" s="52"/>
      <c r="V200" s="52"/>
      <c r="W200" s="54"/>
      <c r="X200" s="52"/>
      <c r="Y200" s="52"/>
      <c r="Z200" s="54"/>
      <c r="AA200" s="52"/>
      <c r="AB200" s="52"/>
      <c r="AC200" s="52"/>
      <c r="AD200" s="52"/>
      <c r="AE200" s="52"/>
      <c r="AF200" s="52"/>
      <c r="AG200" s="52"/>
      <c r="AH200" s="52"/>
      <c r="AI200" s="60"/>
      <c r="AJ200" s="60"/>
      <c r="AK200" s="60"/>
      <c r="AL200" s="176"/>
    </row>
    <row r="201" spans="1:38" s="23" customFormat="1">
      <c r="A201" s="33">
        <v>18</v>
      </c>
      <c r="B201" s="33"/>
      <c r="C201" s="34" t="str">
        <f>IF(ISBLANK(C202),"",C202)</f>
        <v/>
      </c>
      <c r="D201" s="35" t="str">
        <f t="shared" ref="D201:D208" ca="1" si="102">$F$44</f>
        <v>March</v>
      </c>
      <c r="E201" s="36" t="str">
        <f t="shared" ref="E201:E208" ca="1" si="103">$N$1</f>
        <v>2024</v>
      </c>
      <c r="F201" s="36">
        <f>IF(OR(R201&gt;0, S201&gt;0), "3110", )</f>
        <v>0</v>
      </c>
      <c r="G201" s="36">
        <f>IF(OR(R201&gt;0, S201&gt;0), "13U10", )</f>
        <v>0</v>
      </c>
      <c r="H201" s="36">
        <f>IF(OR(R201&gt;0, S201&gt;0), "1000002", )</f>
        <v>0</v>
      </c>
      <c r="I201" s="36" t="str">
        <f>IF(ISBLANK(C202),"", IF(OR(R201&gt;=100000, S201&gt;=100000), "102110", VLOOKUP(C201,$D$1:$F$13,2,FALSE)))</f>
        <v/>
      </c>
      <c r="J201" s="36">
        <f>IF(OR(R201&gt;0, S201&gt;0), "00", )</f>
        <v>0</v>
      </c>
      <c r="K201" s="36">
        <f>IF(OR(R201&gt;0, S201&gt;0), "000", )</f>
        <v>0</v>
      </c>
      <c r="L201" s="36">
        <f>IF(OR(R201&gt;0, S201&gt;0), "0000000000", )</f>
        <v>0</v>
      </c>
      <c r="M201" s="36">
        <f>IF(OR(R201&gt;0, S201&gt;0), "000000", )</f>
        <v>0</v>
      </c>
      <c r="N201" s="36">
        <f>IF(OR(R201&gt;0, S201&gt;0), "0000", )</f>
        <v>0</v>
      </c>
      <c r="O201" s="36">
        <f>IF(OR(R201&gt;0, S201&gt;0), "000000", )</f>
        <v>0</v>
      </c>
      <c r="P201" s="36">
        <f>IF(OR(R201&gt;0, S201&gt;0), "000000", )</f>
        <v>0</v>
      </c>
      <c r="Q201" s="36" t="str">
        <f ca="1">"UCD"&amp;" "&amp;D202&amp;" "&amp;"Recharges"&amp;" "&amp;"To"&amp;" "&amp;C202</f>
        <v xml:space="preserve">UCD March Recharges To </v>
      </c>
      <c r="R201" s="259">
        <f>SUM(S202:S208)</f>
        <v>0</v>
      </c>
      <c r="S201" s="259">
        <f>SUM(R202:R208)</f>
        <v>0</v>
      </c>
      <c r="T201" s="37"/>
      <c r="U201" s="37"/>
      <c r="V201" s="37"/>
      <c r="W201" s="38"/>
      <c r="X201" s="37"/>
      <c r="Y201" s="37"/>
      <c r="Z201" s="38"/>
      <c r="AA201" s="37"/>
      <c r="AB201" s="37" t="str">
        <f>IF(ISERROR(VLOOKUP(C201,$AD$1:$AN$12,2,FALSE))," ",(VLOOKUP(C201,$AD$1:$AN$12,2,FALSE)))</f>
        <v xml:space="preserve"> </v>
      </c>
      <c r="AC201" s="37" t="str">
        <f>IF(ISERROR(VLOOKUP(C201,$AD$1:$AN$12,3,FALSE))," ",(VLOOKUP(C201,$AD$1:$AN$12,3,FALSE)))</f>
        <v xml:space="preserve"> </v>
      </c>
      <c r="AD201" s="37" t="str">
        <f>IF(ISERROR(VLOOKUP(C201,$AD$1:$AN$12,4,FALSE))," ",(VLOOKUP(C201,$AD$1:$AN$12,4,FALSE)))</f>
        <v xml:space="preserve"> </v>
      </c>
      <c r="AE201" s="37" t="str">
        <f>IF(ISERROR(VLOOKUP(C201,$AD$1:$AN$12,5,FALSE))," ",(VLOOKUP(C201,$AD$1:$AN$12,5,FALSE)))</f>
        <v xml:space="preserve"> </v>
      </c>
      <c r="AF201" s="37" t="str">
        <f>IF(ISERROR(VLOOKUP(C201,$AD$1:$AN$12,6,FALSE))," ",(VLOOKUP(C201,$AD$1:$AN$12,6,FALSE)))</f>
        <v xml:space="preserve"> </v>
      </c>
      <c r="AG201" s="37" t="str">
        <f>IF(ISERROR(VLOOKUP(C201,$AD$1:$AN$12,7,FALSE))," ",(VLOOKUP(C201,$AD$1:$AN$12,7,FALSE)))</f>
        <v xml:space="preserve"> </v>
      </c>
      <c r="AH201" s="37" t="str">
        <f>IF(ISERROR(VLOOKUP(C201,$AD$1:$AN$12,8,FALSE))," ",(VLOOKUP(C201,$AD$1:$AN$12,8,FALSE)))</f>
        <v xml:space="preserve"> </v>
      </c>
      <c r="AI201" s="57" t="str">
        <f>IF(ISERROR(VLOOKUP(C201,$AD$1:$AN$12,9,FALSE))," ",(VLOOKUP(C201,$AD$1:$AN$12,9,FALSE)))</f>
        <v xml:space="preserve"> </v>
      </c>
      <c r="AJ201" s="57" t="str">
        <f>IF(ISERROR(VLOOKUP(C201,$AD$1:$AN$12,10,FALSE))," ",(VLOOKUP(C201,$AD$1:$AN$12,10,FALSE)))</f>
        <v xml:space="preserve"> </v>
      </c>
      <c r="AK201" s="57" t="str">
        <f>IF(ISERROR(VLOOKUP(C201,$AD$1:$AN$12,11,FALSE))," ",(VLOOKUP(C201,$AD$1:$AN$12,11,FALSE)))</f>
        <v xml:space="preserve"> </v>
      </c>
      <c r="AL201" s="173"/>
    </row>
    <row r="202" spans="1:38" s="23" customFormat="1">
      <c r="C202" s="3"/>
      <c r="D202" s="39" t="str">
        <f t="shared" ca="1" si="102"/>
        <v>March</v>
      </c>
      <c r="E202" s="40" t="str">
        <f t="shared" ca="1" si="103"/>
        <v>2024</v>
      </c>
      <c r="F202" s="4"/>
      <c r="G202" s="4"/>
      <c r="H202" s="9"/>
      <c r="I202" s="1"/>
      <c r="J202" s="1"/>
      <c r="K202" s="1"/>
      <c r="L202" s="4"/>
      <c r="M202" s="9"/>
      <c r="N202" s="1"/>
      <c r="O202" s="4"/>
      <c r="P202" s="4"/>
      <c r="Q202" s="4"/>
      <c r="R202" s="261"/>
      <c r="S202" s="261"/>
      <c r="T202" s="41" t="str">
        <f>IF((ISNUMBER(SEARCH("Reimb",Q202))),"Provide original journal document # in next column &gt;&gt;&gt;&gt;","")</f>
        <v/>
      </c>
      <c r="U202" s="1"/>
      <c r="V202" s="44" t="str">
        <f t="shared" ref="V202:V208" si="104">$F$36&amp;" "&amp;$F$38</f>
        <v xml:space="preserve"> </v>
      </c>
      <c r="W202" s="42">
        <f t="shared" ref="W202:W208" si="105">$F$39</f>
        <v>0</v>
      </c>
      <c r="X202" s="41">
        <f t="shared" ref="X202:X208" si="106">$F$40</f>
        <v>0</v>
      </c>
      <c r="Y202" s="10"/>
      <c r="Z202" s="7"/>
      <c r="AA202" s="10"/>
      <c r="AB202" s="1"/>
      <c r="AC202" s="1"/>
      <c r="AD202" s="1"/>
      <c r="AE202" s="1"/>
      <c r="AF202" s="1"/>
      <c r="AG202" s="1"/>
      <c r="AH202" s="1"/>
      <c r="AI202" s="58"/>
      <c r="AJ202" s="58"/>
      <c r="AK202" s="58"/>
      <c r="AL202" s="170"/>
    </row>
    <row r="203" spans="1:38" s="23" customFormat="1">
      <c r="C203" s="43" t="str">
        <f>C201</f>
        <v/>
      </c>
      <c r="D203" s="39" t="str">
        <f t="shared" ca="1" si="102"/>
        <v>March</v>
      </c>
      <c r="E203" s="40" t="str">
        <f t="shared" ca="1" si="103"/>
        <v>2024</v>
      </c>
      <c r="F203" s="4"/>
      <c r="G203" s="4"/>
      <c r="H203" s="9"/>
      <c r="I203" s="1"/>
      <c r="J203" s="1"/>
      <c r="K203" s="1"/>
      <c r="L203" s="4"/>
      <c r="M203" s="9"/>
      <c r="N203" s="1"/>
      <c r="O203" s="4"/>
      <c r="P203" s="4"/>
      <c r="Q203" s="4"/>
      <c r="R203" s="261"/>
      <c r="S203" s="261"/>
      <c r="T203" s="41" t="str">
        <f t="shared" ref="T203:T208" si="107">IF((ISNUMBER(SEARCH("Reimb",Q203))),"Provide original journal document # in next column &gt;&gt;&gt;&gt;","")</f>
        <v/>
      </c>
      <c r="U203" s="1"/>
      <c r="V203" s="44" t="str">
        <f t="shared" si="104"/>
        <v xml:space="preserve"> </v>
      </c>
      <c r="W203" s="42">
        <f t="shared" si="105"/>
        <v>0</v>
      </c>
      <c r="X203" s="41">
        <f t="shared" si="106"/>
        <v>0</v>
      </c>
      <c r="Y203" s="10"/>
      <c r="Z203" s="7"/>
      <c r="AA203" s="12"/>
      <c r="AB203" s="1"/>
      <c r="AC203" s="1"/>
      <c r="AD203" s="1"/>
      <c r="AE203" s="1"/>
      <c r="AF203" s="1"/>
      <c r="AG203" s="1"/>
      <c r="AH203" s="1"/>
      <c r="AI203" s="58"/>
      <c r="AJ203" s="58"/>
      <c r="AK203" s="58"/>
      <c r="AL203" s="170"/>
    </row>
    <row r="204" spans="1:38" s="23" customFormat="1">
      <c r="C204" s="43" t="str">
        <f>C201</f>
        <v/>
      </c>
      <c r="D204" s="39" t="str">
        <f t="shared" ca="1" si="102"/>
        <v>March</v>
      </c>
      <c r="E204" s="40" t="str">
        <f t="shared" ca="1" si="103"/>
        <v>2024</v>
      </c>
      <c r="F204" s="4"/>
      <c r="G204" s="4"/>
      <c r="H204" s="9"/>
      <c r="I204" s="1"/>
      <c r="J204" s="1"/>
      <c r="K204" s="1"/>
      <c r="L204" s="4"/>
      <c r="M204" s="9"/>
      <c r="N204" s="1"/>
      <c r="O204" s="4"/>
      <c r="P204" s="4"/>
      <c r="Q204" s="4"/>
      <c r="R204" s="261"/>
      <c r="S204" s="261"/>
      <c r="T204" s="41" t="str">
        <f t="shared" si="107"/>
        <v/>
      </c>
      <c r="U204" s="1"/>
      <c r="V204" s="44" t="str">
        <f t="shared" si="104"/>
        <v xml:space="preserve"> </v>
      </c>
      <c r="W204" s="42">
        <f t="shared" si="105"/>
        <v>0</v>
      </c>
      <c r="X204" s="41">
        <f t="shared" si="106"/>
        <v>0</v>
      </c>
      <c r="Y204" s="10"/>
      <c r="Z204" s="7"/>
      <c r="AA204" s="12"/>
      <c r="AB204" s="1"/>
      <c r="AC204" s="1"/>
      <c r="AD204" s="1"/>
      <c r="AE204" s="1"/>
      <c r="AF204" s="1"/>
      <c r="AG204" s="1"/>
      <c r="AH204" s="1"/>
      <c r="AI204" s="58"/>
      <c r="AJ204" s="58"/>
      <c r="AK204" s="58"/>
      <c r="AL204" s="170"/>
    </row>
    <row r="205" spans="1:38" s="23" customFormat="1">
      <c r="C205" s="43" t="str">
        <f>C201</f>
        <v/>
      </c>
      <c r="D205" s="39" t="str">
        <f t="shared" ca="1" si="102"/>
        <v>March</v>
      </c>
      <c r="E205" s="40" t="str">
        <f t="shared" ca="1" si="103"/>
        <v>2024</v>
      </c>
      <c r="F205" s="4"/>
      <c r="G205" s="4"/>
      <c r="H205" s="9"/>
      <c r="I205" s="1"/>
      <c r="J205" s="1"/>
      <c r="K205" s="1"/>
      <c r="L205" s="4"/>
      <c r="M205" s="9"/>
      <c r="N205" s="1"/>
      <c r="O205" s="4"/>
      <c r="P205" s="4"/>
      <c r="Q205" s="4"/>
      <c r="R205" s="261"/>
      <c r="S205" s="261"/>
      <c r="T205" s="41" t="str">
        <f t="shared" si="107"/>
        <v/>
      </c>
      <c r="U205" s="1"/>
      <c r="V205" s="44" t="str">
        <f t="shared" si="104"/>
        <v xml:space="preserve"> </v>
      </c>
      <c r="W205" s="42">
        <f t="shared" si="105"/>
        <v>0</v>
      </c>
      <c r="X205" s="41">
        <f t="shared" si="106"/>
        <v>0</v>
      </c>
      <c r="Y205" s="10"/>
      <c r="Z205" s="7"/>
      <c r="AA205" s="12"/>
      <c r="AB205" s="1"/>
      <c r="AC205" s="1"/>
      <c r="AD205" s="1"/>
      <c r="AE205" s="1"/>
      <c r="AF205" s="1"/>
      <c r="AG205" s="1"/>
      <c r="AH205" s="1"/>
      <c r="AI205" s="58"/>
      <c r="AJ205" s="58"/>
      <c r="AK205" s="58"/>
      <c r="AL205" s="170"/>
    </row>
    <row r="206" spans="1:38" s="23" customFormat="1">
      <c r="C206" s="43" t="str">
        <f>C201</f>
        <v/>
      </c>
      <c r="D206" s="39" t="str">
        <f t="shared" ca="1" si="102"/>
        <v>March</v>
      </c>
      <c r="E206" s="40" t="str">
        <f t="shared" ca="1" si="103"/>
        <v>2024</v>
      </c>
      <c r="F206" s="4"/>
      <c r="G206" s="4"/>
      <c r="H206" s="9"/>
      <c r="I206" s="1"/>
      <c r="J206" s="1"/>
      <c r="K206" s="1"/>
      <c r="L206" s="4"/>
      <c r="M206" s="9"/>
      <c r="N206" s="1"/>
      <c r="O206" s="4"/>
      <c r="P206" s="4"/>
      <c r="Q206" s="4"/>
      <c r="R206" s="261"/>
      <c r="S206" s="261"/>
      <c r="T206" s="41" t="str">
        <f t="shared" si="107"/>
        <v/>
      </c>
      <c r="U206" s="1"/>
      <c r="V206" s="44" t="str">
        <f t="shared" si="104"/>
        <v xml:space="preserve"> </v>
      </c>
      <c r="W206" s="42">
        <f t="shared" si="105"/>
        <v>0</v>
      </c>
      <c r="X206" s="41">
        <f t="shared" si="106"/>
        <v>0</v>
      </c>
      <c r="Y206" s="10"/>
      <c r="Z206" s="7"/>
      <c r="AA206" s="12"/>
      <c r="AB206" s="1"/>
      <c r="AC206" s="1"/>
      <c r="AD206" s="1"/>
      <c r="AE206" s="1"/>
      <c r="AF206" s="1"/>
      <c r="AG206" s="1"/>
      <c r="AH206" s="1"/>
      <c r="AI206" s="58"/>
      <c r="AJ206" s="58"/>
      <c r="AK206" s="58"/>
      <c r="AL206" s="170"/>
    </row>
    <row r="207" spans="1:38" s="23" customFormat="1">
      <c r="C207" s="43" t="str">
        <f>C201</f>
        <v/>
      </c>
      <c r="D207" s="39" t="str">
        <f t="shared" ca="1" si="102"/>
        <v>March</v>
      </c>
      <c r="E207" s="40" t="str">
        <f t="shared" ca="1" si="103"/>
        <v>2024</v>
      </c>
      <c r="F207" s="4"/>
      <c r="G207" s="4"/>
      <c r="H207" s="9"/>
      <c r="I207" s="1"/>
      <c r="J207" s="1"/>
      <c r="K207" s="1"/>
      <c r="L207" s="4"/>
      <c r="M207" s="9"/>
      <c r="N207" s="1"/>
      <c r="O207" s="4"/>
      <c r="P207" s="4"/>
      <c r="Q207" s="4"/>
      <c r="R207" s="261"/>
      <c r="S207" s="261"/>
      <c r="T207" s="41" t="str">
        <f t="shared" si="107"/>
        <v/>
      </c>
      <c r="U207" s="1"/>
      <c r="V207" s="44" t="str">
        <f t="shared" si="104"/>
        <v xml:space="preserve"> </v>
      </c>
      <c r="W207" s="42">
        <f t="shared" si="105"/>
        <v>0</v>
      </c>
      <c r="X207" s="41">
        <f t="shared" si="106"/>
        <v>0</v>
      </c>
      <c r="Y207" s="10"/>
      <c r="Z207" s="7"/>
      <c r="AA207" s="12"/>
      <c r="AB207" s="1"/>
      <c r="AC207" s="1"/>
      <c r="AD207" s="1"/>
      <c r="AE207" s="1"/>
      <c r="AF207" s="1"/>
      <c r="AG207" s="1"/>
      <c r="AH207" s="1"/>
      <c r="AI207" s="58"/>
      <c r="AJ207" s="58"/>
      <c r="AK207" s="58"/>
      <c r="AL207" s="170"/>
    </row>
    <row r="208" spans="1:38" s="23" customFormat="1" ht="15.75" thickBot="1">
      <c r="C208" s="45" t="str">
        <f>C201</f>
        <v/>
      </c>
      <c r="D208" s="46" t="str">
        <f t="shared" ca="1" si="102"/>
        <v>March</v>
      </c>
      <c r="E208" s="47" t="str">
        <f t="shared" ca="1" si="103"/>
        <v>2024</v>
      </c>
      <c r="F208" s="5"/>
      <c r="G208" s="5"/>
      <c r="H208" s="6"/>
      <c r="I208" s="2"/>
      <c r="J208" s="2"/>
      <c r="K208" s="2"/>
      <c r="L208" s="5"/>
      <c r="M208" s="6"/>
      <c r="N208" s="2"/>
      <c r="O208" s="5"/>
      <c r="P208" s="5"/>
      <c r="Q208" s="5"/>
      <c r="R208" s="262"/>
      <c r="S208" s="262"/>
      <c r="T208" s="48" t="str">
        <f t="shared" si="107"/>
        <v/>
      </c>
      <c r="U208" s="2"/>
      <c r="V208" s="49" t="str">
        <f t="shared" si="104"/>
        <v xml:space="preserve"> </v>
      </c>
      <c r="W208" s="50">
        <f t="shared" si="105"/>
        <v>0</v>
      </c>
      <c r="X208" s="48">
        <f t="shared" si="106"/>
        <v>0</v>
      </c>
      <c r="Y208" s="11"/>
      <c r="Z208" s="8"/>
      <c r="AA208" s="11"/>
      <c r="AB208" s="2"/>
      <c r="AC208" s="2"/>
      <c r="AD208" s="2"/>
      <c r="AE208" s="2"/>
      <c r="AF208" s="2"/>
      <c r="AG208" s="2"/>
      <c r="AH208" s="2"/>
      <c r="AI208" s="59"/>
      <c r="AJ208" s="59"/>
      <c r="AK208" s="59"/>
      <c r="AL208" s="174"/>
    </row>
    <row r="209" spans="1:38" s="23" customFormat="1" ht="15.75" thickBot="1">
      <c r="C209" s="51"/>
      <c r="D209" s="52"/>
      <c r="E209" s="52"/>
      <c r="F209" s="52"/>
      <c r="G209" s="53"/>
      <c r="H209" s="52"/>
      <c r="I209" s="52"/>
      <c r="J209" s="52"/>
      <c r="K209" s="52"/>
      <c r="L209" s="52"/>
      <c r="M209" s="52"/>
      <c r="N209" s="52"/>
      <c r="O209" s="52"/>
      <c r="P209" s="52"/>
      <c r="Q209" s="52"/>
      <c r="R209" s="52"/>
      <c r="S209" s="260"/>
      <c r="T209" s="52"/>
      <c r="U209" s="52"/>
      <c r="V209" s="52"/>
      <c r="W209" s="54"/>
      <c r="X209" s="52"/>
      <c r="Y209" s="52"/>
      <c r="Z209" s="54"/>
      <c r="AA209" s="52"/>
      <c r="AB209" s="52"/>
      <c r="AC209" s="52"/>
      <c r="AD209" s="52"/>
      <c r="AE209" s="52"/>
      <c r="AF209" s="52"/>
      <c r="AG209" s="52"/>
      <c r="AH209" s="52"/>
      <c r="AI209" s="60"/>
      <c r="AJ209" s="60"/>
      <c r="AK209" s="60"/>
      <c r="AL209" s="176"/>
    </row>
    <row r="210" spans="1:38" s="23" customFormat="1">
      <c r="A210" s="33">
        <v>19</v>
      </c>
      <c r="B210" s="33"/>
      <c r="C210" s="34" t="str">
        <f>IF(ISBLANK(C211),"",C211)</f>
        <v/>
      </c>
      <c r="D210" s="35" t="str">
        <f t="shared" ref="D210:D217" ca="1" si="108">$F$44</f>
        <v>March</v>
      </c>
      <c r="E210" s="36" t="str">
        <f t="shared" ref="E210:E217" ca="1" si="109">$N$1</f>
        <v>2024</v>
      </c>
      <c r="F210" s="36">
        <f>IF(OR(R210&gt;0, S210&gt;0), "3110", )</f>
        <v>0</v>
      </c>
      <c r="G210" s="36">
        <f>IF(OR(R210&gt;0, S210&gt;0), "13U10", )</f>
        <v>0</v>
      </c>
      <c r="H210" s="36">
        <f>IF(OR(R210&gt;0, S210&gt;0), "1000002", )</f>
        <v>0</v>
      </c>
      <c r="I210" s="36" t="str">
        <f>IF(ISBLANK(C211),"", IF(OR(R210&gt;=100000, S210&gt;=100000), "102110", VLOOKUP(C210,$D$1:$F$13,2,FALSE)))</f>
        <v/>
      </c>
      <c r="J210" s="36">
        <f>IF(OR(R210&gt;0, S210&gt;0), "00", )</f>
        <v>0</v>
      </c>
      <c r="K210" s="36">
        <f>IF(OR(R210&gt;0, S210&gt;0), "000", )</f>
        <v>0</v>
      </c>
      <c r="L210" s="36">
        <f>IF(OR(R210&gt;0, S210&gt;0), "0000000000", )</f>
        <v>0</v>
      </c>
      <c r="M210" s="36">
        <f>IF(OR(R210&gt;0, S210&gt;0), "000000", )</f>
        <v>0</v>
      </c>
      <c r="N210" s="36">
        <f>IF(OR(R210&gt;0, S210&gt;0), "0000", )</f>
        <v>0</v>
      </c>
      <c r="O210" s="36">
        <f>IF(OR(R210&gt;0, S210&gt;0), "000000", )</f>
        <v>0</v>
      </c>
      <c r="P210" s="36">
        <f>IF(OR(R210&gt;0, S210&gt;0), "000000", )</f>
        <v>0</v>
      </c>
      <c r="Q210" s="36" t="str">
        <f ca="1">"UCD"&amp;" "&amp;D211&amp;" "&amp;"Recharges"&amp;" "&amp;"To"&amp;" "&amp;C211</f>
        <v xml:space="preserve">UCD March Recharges To </v>
      </c>
      <c r="R210" s="259">
        <f>SUM(S211:S217)</f>
        <v>0</v>
      </c>
      <c r="S210" s="259">
        <f>SUM(R211:R217)</f>
        <v>0</v>
      </c>
      <c r="T210" s="37"/>
      <c r="U210" s="37"/>
      <c r="V210" s="37"/>
      <c r="W210" s="38"/>
      <c r="X210" s="37"/>
      <c r="Y210" s="37"/>
      <c r="Z210" s="38"/>
      <c r="AA210" s="37"/>
      <c r="AB210" s="37" t="str">
        <f>IF(ISERROR(VLOOKUP(C210,$AD$1:$AN$12,2,FALSE))," ",(VLOOKUP(C210,$AD$1:$AN$12,2,FALSE)))</f>
        <v xml:space="preserve"> </v>
      </c>
      <c r="AC210" s="37" t="str">
        <f>IF(ISERROR(VLOOKUP(C210,$AD$1:$AN$12,3,FALSE))," ",(VLOOKUP(C210,$AD$1:$AN$12,3,FALSE)))</f>
        <v xml:space="preserve"> </v>
      </c>
      <c r="AD210" s="37" t="str">
        <f>IF(ISERROR(VLOOKUP(C210,$AD$1:$AN$12,4,FALSE))," ",(VLOOKUP(C210,$AD$1:$AN$12,4,FALSE)))</f>
        <v xml:space="preserve"> </v>
      </c>
      <c r="AE210" s="37" t="str">
        <f>IF(ISERROR(VLOOKUP(C210,$AD$1:$AN$12,5,FALSE))," ",(VLOOKUP(C210,$AD$1:$AN$12,5,FALSE)))</f>
        <v xml:space="preserve"> </v>
      </c>
      <c r="AF210" s="37" t="str">
        <f>IF(ISERROR(VLOOKUP(C210,$AD$1:$AN$12,6,FALSE))," ",(VLOOKUP(C210,$AD$1:$AN$12,6,FALSE)))</f>
        <v xml:space="preserve"> </v>
      </c>
      <c r="AG210" s="37" t="str">
        <f>IF(ISERROR(VLOOKUP(C210,$AD$1:$AN$12,7,FALSE))," ",(VLOOKUP(C210,$AD$1:$AN$12,7,FALSE)))</f>
        <v xml:space="preserve"> </v>
      </c>
      <c r="AH210" s="37" t="str">
        <f>IF(ISERROR(VLOOKUP(C210,$AD$1:$AN$12,8,FALSE))," ",(VLOOKUP(C210,$AD$1:$AN$12,8,FALSE)))</f>
        <v xml:space="preserve"> </v>
      </c>
      <c r="AI210" s="57" t="str">
        <f>IF(ISERROR(VLOOKUP(C210,$AD$1:$AN$12,9,FALSE))," ",(VLOOKUP(C210,$AD$1:$AN$12,9,FALSE)))</f>
        <v xml:space="preserve"> </v>
      </c>
      <c r="AJ210" s="57" t="str">
        <f>IF(ISERROR(VLOOKUP(C210,$AD$1:$AN$12,10,FALSE))," ",(VLOOKUP(C210,$AD$1:$AN$12,10,FALSE)))</f>
        <v xml:space="preserve"> </v>
      </c>
      <c r="AK210" s="57" t="str">
        <f>IF(ISERROR(VLOOKUP(C210,$AD$1:$AN$12,11,FALSE))," ",(VLOOKUP(C210,$AD$1:$AN$12,11,FALSE)))</f>
        <v xml:space="preserve"> </v>
      </c>
      <c r="AL210" s="173"/>
    </row>
    <row r="211" spans="1:38" s="23" customFormat="1">
      <c r="C211" s="3"/>
      <c r="D211" s="39" t="str">
        <f t="shared" ca="1" si="108"/>
        <v>March</v>
      </c>
      <c r="E211" s="40" t="str">
        <f t="shared" ca="1" si="109"/>
        <v>2024</v>
      </c>
      <c r="F211" s="4"/>
      <c r="G211" s="4"/>
      <c r="H211" s="9"/>
      <c r="I211" s="1"/>
      <c r="J211" s="1"/>
      <c r="K211" s="1"/>
      <c r="L211" s="4"/>
      <c r="M211" s="9"/>
      <c r="N211" s="1"/>
      <c r="O211" s="4"/>
      <c r="P211" s="4"/>
      <c r="Q211" s="4"/>
      <c r="R211" s="261"/>
      <c r="S211" s="261"/>
      <c r="T211" s="41" t="str">
        <f>IF((ISNUMBER(SEARCH("Reimb",Q211))),"Provide original journal document # in next column &gt;&gt;&gt;&gt;","")</f>
        <v/>
      </c>
      <c r="U211" s="1"/>
      <c r="V211" s="44" t="str">
        <f t="shared" ref="V211:V217" si="110">$F$36&amp;" "&amp;$F$38</f>
        <v xml:space="preserve"> </v>
      </c>
      <c r="W211" s="42">
        <f t="shared" ref="W211:W217" si="111">$F$39</f>
        <v>0</v>
      </c>
      <c r="X211" s="41">
        <f t="shared" ref="X211:X217" si="112">$F$40</f>
        <v>0</v>
      </c>
      <c r="Y211" s="10"/>
      <c r="Z211" s="7"/>
      <c r="AA211" s="10"/>
      <c r="AB211" s="1"/>
      <c r="AC211" s="1"/>
      <c r="AD211" s="1"/>
      <c r="AE211" s="1"/>
      <c r="AF211" s="1"/>
      <c r="AG211" s="1"/>
      <c r="AH211" s="1"/>
      <c r="AI211" s="58"/>
      <c r="AJ211" s="58"/>
      <c r="AK211" s="58"/>
      <c r="AL211" s="170"/>
    </row>
    <row r="212" spans="1:38" s="23" customFormat="1">
      <c r="C212" s="43" t="str">
        <f>C210</f>
        <v/>
      </c>
      <c r="D212" s="39" t="str">
        <f t="shared" ca="1" si="108"/>
        <v>March</v>
      </c>
      <c r="E212" s="40" t="str">
        <f t="shared" ca="1" si="109"/>
        <v>2024</v>
      </c>
      <c r="F212" s="4"/>
      <c r="G212" s="4"/>
      <c r="H212" s="9"/>
      <c r="I212" s="1"/>
      <c r="J212" s="1"/>
      <c r="K212" s="1"/>
      <c r="L212" s="4"/>
      <c r="M212" s="9"/>
      <c r="N212" s="1"/>
      <c r="O212" s="4"/>
      <c r="P212" s="4"/>
      <c r="Q212" s="4"/>
      <c r="R212" s="261"/>
      <c r="S212" s="261"/>
      <c r="T212" s="41" t="str">
        <f t="shared" ref="T212:T217" si="113">IF((ISNUMBER(SEARCH("Reimb",Q212))),"Provide original journal document # in next column &gt;&gt;&gt;&gt;","")</f>
        <v/>
      </c>
      <c r="U212" s="1"/>
      <c r="V212" s="44" t="str">
        <f t="shared" si="110"/>
        <v xml:space="preserve"> </v>
      </c>
      <c r="W212" s="42">
        <f t="shared" si="111"/>
        <v>0</v>
      </c>
      <c r="X212" s="41">
        <f t="shared" si="112"/>
        <v>0</v>
      </c>
      <c r="Y212" s="10"/>
      <c r="Z212" s="7"/>
      <c r="AA212" s="12"/>
      <c r="AB212" s="1"/>
      <c r="AC212" s="1"/>
      <c r="AD212" s="1"/>
      <c r="AE212" s="1"/>
      <c r="AF212" s="1"/>
      <c r="AG212" s="1"/>
      <c r="AH212" s="1"/>
      <c r="AI212" s="58"/>
      <c r="AJ212" s="58"/>
      <c r="AK212" s="58"/>
      <c r="AL212" s="170"/>
    </row>
    <row r="213" spans="1:38" s="23" customFormat="1">
      <c r="C213" s="43" t="str">
        <f>C210</f>
        <v/>
      </c>
      <c r="D213" s="39" t="str">
        <f t="shared" ca="1" si="108"/>
        <v>March</v>
      </c>
      <c r="E213" s="40" t="str">
        <f t="shared" ca="1" si="109"/>
        <v>2024</v>
      </c>
      <c r="F213" s="4"/>
      <c r="G213" s="4"/>
      <c r="H213" s="9"/>
      <c r="I213" s="1"/>
      <c r="J213" s="1"/>
      <c r="K213" s="1"/>
      <c r="L213" s="4"/>
      <c r="M213" s="9"/>
      <c r="N213" s="1"/>
      <c r="O213" s="4"/>
      <c r="P213" s="4"/>
      <c r="Q213" s="4"/>
      <c r="R213" s="261"/>
      <c r="S213" s="261"/>
      <c r="T213" s="41" t="str">
        <f t="shared" si="113"/>
        <v/>
      </c>
      <c r="U213" s="1"/>
      <c r="V213" s="44" t="str">
        <f t="shared" si="110"/>
        <v xml:space="preserve"> </v>
      </c>
      <c r="W213" s="42">
        <f t="shared" si="111"/>
        <v>0</v>
      </c>
      <c r="X213" s="41">
        <f t="shared" si="112"/>
        <v>0</v>
      </c>
      <c r="Y213" s="10"/>
      <c r="Z213" s="7"/>
      <c r="AA213" s="12"/>
      <c r="AB213" s="1"/>
      <c r="AC213" s="1"/>
      <c r="AD213" s="1"/>
      <c r="AE213" s="1"/>
      <c r="AF213" s="1"/>
      <c r="AG213" s="1"/>
      <c r="AH213" s="1"/>
      <c r="AI213" s="58"/>
      <c r="AJ213" s="58"/>
      <c r="AK213" s="58"/>
      <c r="AL213" s="170"/>
    </row>
    <row r="214" spans="1:38" s="23" customFormat="1">
      <c r="C214" s="43" t="str">
        <f>C210</f>
        <v/>
      </c>
      <c r="D214" s="39" t="str">
        <f t="shared" ca="1" si="108"/>
        <v>March</v>
      </c>
      <c r="E214" s="40" t="str">
        <f t="shared" ca="1" si="109"/>
        <v>2024</v>
      </c>
      <c r="F214" s="4"/>
      <c r="G214" s="4"/>
      <c r="H214" s="9"/>
      <c r="I214" s="1"/>
      <c r="J214" s="1"/>
      <c r="K214" s="1"/>
      <c r="L214" s="4"/>
      <c r="M214" s="9"/>
      <c r="N214" s="1"/>
      <c r="O214" s="4"/>
      <c r="P214" s="4"/>
      <c r="Q214" s="4"/>
      <c r="R214" s="261"/>
      <c r="S214" s="261"/>
      <c r="T214" s="41" t="str">
        <f t="shared" si="113"/>
        <v/>
      </c>
      <c r="U214" s="1"/>
      <c r="V214" s="44" t="str">
        <f t="shared" si="110"/>
        <v xml:space="preserve"> </v>
      </c>
      <c r="W214" s="42">
        <f t="shared" si="111"/>
        <v>0</v>
      </c>
      <c r="X214" s="41">
        <f t="shared" si="112"/>
        <v>0</v>
      </c>
      <c r="Y214" s="10"/>
      <c r="Z214" s="7"/>
      <c r="AA214" s="12"/>
      <c r="AB214" s="1"/>
      <c r="AC214" s="1"/>
      <c r="AD214" s="1"/>
      <c r="AE214" s="1"/>
      <c r="AF214" s="1"/>
      <c r="AG214" s="1"/>
      <c r="AH214" s="1"/>
      <c r="AI214" s="58"/>
      <c r="AJ214" s="58"/>
      <c r="AK214" s="58"/>
      <c r="AL214" s="170"/>
    </row>
    <row r="215" spans="1:38" s="23" customFormat="1">
      <c r="C215" s="43" t="str">
        <f>C210</f>
        <v/>
      </c>
      <c r="D215" s="39" t="str">
        <f t="shared" ca="1" si="108"/>
        <v>March</v>
      </c>
      <c r="E215" s="40" t="str">
        <f t="shared" ca="1" si="109"/>
        <v>2024</v>
      </c>
      <c r="F215" s="4"/>
      <c r="G215" s="4"/>
      <c r="H215" s="9"/>
      <c r="I215" s="1"/>
      <c r="J215" s="1"/>
      <c r="K215" s="1"/>
      <c r="L215" s="4"/>
      <c r="M215" s="9"/>
      <c r="N215" s="1"/>
      <c r="O215" s="4"/>
      <c r="P215" s="4"/>
      <c r="Q215" s="4"/>
      <c r="R215" s="261"/>
      <c r="S215" s="261"/>
      <c r="T215" s="41" t="str">
        <f t="shared" si="113"/>
        <v/>
      </c>
      <c r="U215" s="1"/>
      <c r="V215" s="44" t="str">
        <f t="shared" si="110"/>
        <v xml:space="preserve"> </v>
      </c>
      <c r="W215" s="42">
        <f t="shared" si="111"/>
        <v>0</v>
      </c>
      <c r="X215" s="41">
        <f t="shared" si="112"/>
        <v>0</v>
      </c>
      <c r="Y215" s="10"/>
      <c r="Z215" s="7"/>
      <c r="AA215" s="12"/>
      <c r="AB215" s="1"/>
      <c r="AC215" s="1"/>
      <c r="AD215" s="1"/>
      <c r="AE215" s="1"/>
      <c r="AF215" s="1"/>
      <c r="AG215" s="1"/>
      <c r="AH215" s="1"/>
      <c r="AI215" s="58"/>
      <c r="AJ215" s="58"/>
      <c r="AK215" s="58"/>
      <c r="AL215" s="170"/>
    </row>
    <row r="216" spans="1:38" s="23" customFormat="1">
      <c r="C216" s="43" t="str">
        <f>C210</f>
        <v/>
      </c>
      <c r="D216" s="39" t="str">
        <f t="shared" ca="1" si="108"/>
        <v>March</v>
      </c>
      <c r="E216" s="40" t="str">
        <f t="shared" ca="1" si="109"/>
        <v>2024</v>
      </c>
      <c r="F216" s="4"/>
      <c r="G216" s="4"/>
      <c r="H216" s="9"/>
      <c r="I216" s="1"/>
      <c r="J216" s="1"/>
      <c r="K216" s="1"/>
      <c r="L216" s="4"/>
      <c r="M216" s="9"/>
      <c r="N216" s="1"/>
      <c r="O216" s="4"/>
      <c r="P216" s="4"/>
      <c r="Q216" s="4"/>
      <c r="R216" s="261"/>
      <c r="S216" s="261"/>
      <c r="T216" s="41" t="str">
        <f t="shared" si="113"/>
        <v/>
      </c>
      <c r="U216" s="1"/>
      <c r="V216" s="44" t="str">
        <f t="shared" si="110"/>
        <v xml:space="preserve"> </v>
      </c>
      <c r="W216" s="42">
        <f t="shared" si="111"/>
        <v>0</v>
      </c>
      <c r="X216" s="41">
        <f t="shared" si="112"/>
        <v>0</v>
      </c>
      <c r="Y216" s="10"/>
      <c r="Z216" s="7"/>
      <c r="AA216" s="12"/>
      <c r="AB216" s="1"/>
      <c r="AC216" s="1"/>
      <c r="AD216" s="1"/>
      <c r="AE216" s="1"/>
      <c r="AF216" s="1"/>
      <c r="AG216" s="1"/>
      <c r="AH216" s="1"/>
      <c r="AI216" s="58"/>
      <c r="AJ216" s="58"/>
      <c r="AK216" s="58"/>
      <c r="AL216" s="170"/>
    </row>
    <row r="217" spans="1:38" s="23" customFormat="1" ht="15.75" thickBot="1">
      <c r="C217" s="45" t="str">
        <f>C210</f>
        <v/>
      </c>
      <c r="D217" s="46" t="str">
        <f t="shared" ca="1" si="108"/>
        <v>March</v>
      </c>
      <c r="E217" s="47" t="str">
        <f t="shared" ca="1" si="109"/>
        <v>2024</v>
      </c>
      <c r="F217" s="5"/>
      <c r="G217" s="5"/>
      <c r="H217" s="6"/>
      <c r="I217" s="2"/>
      <c r="J217" s="2"/>
      <c r="K217" s="2"/>
      <c r="L217" s="5"/>
      <c r="M217" s="6"/>
      <c r="N217" s="2"/>
      <c r="O217" s="5"/>
      <c r="P217" s="5"/>
      <c r="Q217" s="5"/>
      <c r="R217" s="262"/>
      <c r="S217" s="262"/>
      <c r="T217" s="48" t="str">
        <f t="shared" si="113"/>
        <v/>
      </c>
      <c r="U217" s="2"/>
      <c r="V217" s="49" t="str">
        <f t="shared" si="110"/>
        <v xml:space="preserve"> </v>
      </c>
      <c r="W217" s="50">
        <f t="shared" si="111"/>
        <v>0</v>
      </c>
      <c r="X217" s="48">
        <f t="shared" si="112"/>
        <v>0</v>
      </c>
      <c r="Y217" s="11"/>
      <c r="Z217" s="8"/>
      <c r="AA217" s="11"/>
      <c r="AB217" s="2"/>
      <c r="AC217" s="2"/>
      <c r="AD217" s="2"/>
      <c r="AE217" s="2"/>
      <c r="AF217" s="2"/>
      <c r="AG217" s="2"/>
      <c r="AH217" s="2"/>
      <c r="AI217" s="59"/>
      <c r="AJ217" s="59"/>
      <c r="AK217" s="59"/>
      <c r="AL217" s="174"/>
    </row>
    <row r="218" spans="1:38" s="23" customFormat="1" ht="15.75" thickBot="1">
      <c r="C218" s="51"/>
      <c r="D218" s="52"/>
      <c r="E218" s="52"/>
      <c r="F218" s="52"/>
      <c r="G218" s="53"/>
      <c r="H218" s="52"/>
      <c r="I218" s="52"/>
      <c r="J218" s="52"/>
      <c r="K218" s="52"/>
      <c r="L218" s="52"/>
      <c r="M218" s="52"/>
      <c r="N218" s="52"/>
      <c r="O218" s="52"/>
      <c r="P218" s="52"/>
      <c r="Q218" s="52"/>
      <c r="R218" s="52"/>
      <c r="S218" s="260"/>
      <c r="T218" s="52"/>
      <c r="U218" s="52"/>
      <c r="V218" s="52"/>
      <c r="W218" s="54"/>
      <c r="X218" s="52"/>
      <c r="Y218" s="52"/>
      <c r="Z218" s="54"/>
      <c r="AA218" s="52"/>
      <c r="AB218" s="52"/>
      <c r="AC218" s="52"/>
      <c r="AD218" s="52"/>
      <c r="AE218" s="52"/>
      <c r="AF218" s="52"/>
      <c r="AG218" s="52"/>
      <c r="AH218" s="52"/>
      <c r="AI218" s="60"/>
      <c r="AJ218" s="60"/>
      <c r="AK218" s="60"/>
      <c r="AL218" s="176"/>
    </row>
    <row r="219" spans="1:38" s="23" customFormat="1">
      <c r="A219" s="33">
        <v>20</v>
      </c>
      <c r="B219" s="33"/>
      <c r="C219" s="34" t="str">
        <f>IF(ISBLANK(C220),"",C220)</f>
        <v/>
      </c>
      <c r="D219" s="35" t="str">
        <f t="shared" ref="D219:D226" ca="1" si="114">$F$44</f>
        <v>March</v>
      </c>
      <c r="E219" s="36" t="str">
        <f t="shared" ref="E219:E226" ca="1" si="115">$N$1</f>
        <v>2024</v>
      </c>
      <c r="F219" s="36">
        <f>IF(OR(R219&gt;0, S219&gt;0), "3110", )</f>
        <v>0</v>
      </c>
      <c r="G219" s="36">
        <f>IF(OR(R219&gt;0, S219&gt;0), "13U10", )</f>
        <v>0</v>
      </c>
      <c r="H219" s="36">
        <f>IF(OR(R219&gt;0, S219&gt;0), "1000002", )</f>
        <v>0</v>
      </c>
      <c r="I219" s="36" t="str">
        <f>IF(ISBLANK(C220),"", IF(OR(R219&gt;=100000, S219&gt;=100000), "102110", VLOOKUP(C219,$D$1:$F$13,2,FALSE)))</f>
        <v/>
      </c>
      <c r="J219" s="36">
        <f>IF(OR(R219&gt;0, S219&gt;0), "00", )</f>
        <v>0</v>
      </c>
      <c r="K219" s="36">
        <f>IF(OR(R219&gt;0, S219&gt;0), "000", )</f>
        <v>0</v>
      </c>
      <c r="L219" s="36">
        <f>IF(OR(R219&gt;0, S219&gt;0), "0000000000", )</f>
        <v>0</v>
      </c>
      <c r="M219" s="36">
        <f>IF(OR(R219&gt;0, S219&gt;0), "000000", )</f>
        <v>0</v>
      </c>
      <c r="N219" s="36">
        <f>IF(OR(R219&gt;0, S219&gt;0), "0000", )</f>
        <v>0</v>
      </c>
      <c r="O219" s="36">
        <f>IF(OR(R219&gt;0, S219&gt;0), "000000", )</f>
        <v>0</v>
      </c>
      <c r="P219" s="36">
        <f>IF(OR(R219&gt;0, S219&gt;0), "000000", )</f>
        <v>0</v>
      </c>
      <c r="Q219" s="36" t="str">
        <f ca="1">"UCD"&amp;" "&amp;D220&amp;" "&amp;"Recharges"&amp;" "&amp;"To"&amp;" "&amp;C220</f>
        <v xml:space="preserve">UCD March Recharges To </v>
      </c>
      <c r="R219" s="259">
        <f>SUM(S220:S226)</f>
        <v>0</v>
      </c>
      <c r="S219" s="259">
        <f>SUM(R220:R226)</f>
        <v>0</v>
      </c>
      <c r="T219" s="37"/>
      <c r="U219" s="37"/>
      <c r="V219" s="37"/>
      <c r="W219" s="38"/>
      <c r="X219" s="37"/>
      <c r="Y219" s="37"/>
      <c r="Z219" s="38"/>
      <c r="AA219" s="37"/>
      <c r="AB219" s="37" t="str">
        <f>IF(ISERROR(VLOOKUP(C219,$AD$1:$AN$12,2,FALSE))," ",(VLOOKUP(C219,$AD$1:$AN$12,2,FALSE)))</f>
        <v xml:space="preserve"> </v>
      </c>
      <c r="AC219" s="37" t="str">
        <f>IF(ISERROR(VLOOKUP(C219,$AD$1:$AN$12,3,FALSE))," ",(VLOOKUP(C219,$AD$1:$AN$12,3,FALSE)))</f>
        <v xml:space="preserve"> </v>
      </c>
      <c r="AD219" s="37" t="str">
        <f>IF(ISERROR(VLOOKUP(C219,$AD$1:$AN$12,4,FALSE))," ",(VLOOKUP(C219,$AD$1:$AN$12,4,FALSE)))</f>
        <v xml:space="preserve"> </v>
      </c>
      <c r="AE219" s="37" t="str">
        <f>IF(ISERROR(VLOOKUP(C219,$AD$1:$AN$12,5,FALSE))," ",(VLOOKUP(C219,$AD$1:$AN$12,5,FALSE)))</f>
        <v xml:space="preserve"> </v>
      </c>
      <c r="AF219" s="37" t="str">
        <f>IF(ISERROR(VLOOKUP(C219,$AD$1:$AN$12,6,FALSE))," ",(VLOOKUP(C219,$AD$1:$AN$12,6,FALSE)))</f>
        <v xml:space="preserve"> </v>
      </c>
      <c r="AG219" s="37" t="str">
        <f>IF(ISERROR(VLOOKUP(C219,$AD$1:$AN$12,7,FALSE))," ",(VLOOKUP(C219,$AD$1:$AN$12,7,FALSE)))</f>
        <v xml:space="preserve"> </v>
      </c>
      <c r="AH219" s="37" t="str">
        <f>IF(ISERROR(VLOOKUP(C219,$AD$1:$AN$12,8,FALSE))," ",(VLOOKUP(C219,$AD$1:$AN$12,8,FALSE)))</f>
        <v xml:space="preserve"> </v>
      </c>
      <c r="AI219" s="57" t="str">
        <f>IF(ISERROR(VLOOKUP(C219,$AD$1:$AN$12,9,FALSE))," ",(VLOOKUP(C219,$AD$1:$AN$12,9,FALSE)))</f>
        <v xml:space="preserve"> </v>
      </c>
      <c r="AJ219" s="57" t="str">
        <f>IF(ISERROR(VLOOKUP(C219,$AD$1:$AN$12,10,FALSE))," ",(VLOOKUP(C219,$AD$1:$AN$12,10,FALSE)))</f>
        <v xml:space="preserve"> </v>
      </c>
      <c r="AK219" s="57" t="str">
        <f>IF(ISERROR(VLOOKUP(C219,$AD$1:$AN$12,11,FALSE))," ",(VLOOKUP(C219,$AD$1:$AN$12,11,FALSE)))</f>
        <v xml:space="preserve"> </v>
      </c>
      <c r="AL219" s="173"/>
    </row>
    <row r="220" spans="1:38" s="23" customFormat="1">
      <c r="C220" s="3"/>
      <c r="D220" s="39" t="str">
        <f t="shared" ca="1" si="114"/>
        <v>March</v>
      </c>
      <c r="E220" s="40" t="str">
        <f t="shared" ca="1" si="115"/>
        <v>2024</v>
      </c>
      <c r="F220" s="4"/>
      <c r="G220" s="4"/>
      <c r="H220" s="9"/>
      <c r="I220" s="1"/>
      <c r="J220" s="1"/>
      <c r="K220" s="1"/>
      <c r="L220" s="4"/>
      <c r="M220" s="9"/>
      <c r="N220" s="1"/>
      <c r="O220" s="4"/>
      <c r="P220" s="4"/>
      <c r="Q220" s="4"/>
      <c r="R220" s="261"/>
      <c r="S220" s="261"/>
      <c r="T220" s="41" t="str">
        <f>IF((ISNUMBER(SEARCH("Reimb",Q220))),"Provide original journal document # in next column &gt;&gt;&gt;&gt;","")</f>
        <v/>
      </c>
      <c r="U220" s="1"/>
      <c r="V220" s="44" t="str">
        <f t="shared" ref="V220:V226" si="116">$F$36&amp;" "&amp;$F$38</f>
        <v xml:space="preserve"> </v>
      </c>
      <c r="W220" s="42">
        <f t="shared" ref="W220:W226" si="117">$F$39</f>
        <v>0</v>
      </c>
      <c r="X220" s="41">
        <f t="shared" ref="X220:X226" si="118">$F$40</f>
        <v>0</v>
      </c>
      <c r="Y220" s="10"/>
      <c r="Z220" s="7"/>
      <c r="AA220" s="10"/>
      <c r="AB220" s="1"/>
      <c r="AC220" s="1"/>
      <c r="AD220" s="1"/>
      <c r="AE220" s="1"/>
      <c r="AF220" s="1"/>
      <c r="AG220" s="1"/>
      <c r="AH220" s="1"/>
      <c r="AI220" s="58"/>
      <c r="AJ220" s="58"/>
      <c r="AK220" s="58"/>
      <c r="AL220" s="170"/>
    </row>
    <row r="221" spans="1:38" s="23" customFormat="1">
      <c r="C221" s="43" t="str">
        <f>C219</f>
        <v/>
      </c>
      <c r="D221" s="39" t="str">
        <f t="shared" ca="1" si="114"/>
        <v>March</v>
      </c>
      <c r="E221" s="40" t="str">
        <f t="shared" ca="1" si="115"/>
        <v>2024</v>
      </c>
      <c r="F221" s="4"/>
      <c r="G221" s="4"/>
      <c r="H221" s="9"/>
      <c r="I221" s="1"/>
      <c r="J221" s="1"/>
      <c r="K221" s="1"/>
      <c r="L221" s="4"/>
      <c r="M221" s="9"/>
      <c r="N221" s="1"/>
      <c r="O221" s="4"/>
      <c r="P221" s="4"/>
      <c r="Q221" s="4"/>
      <c r="R221" s="261"/>
      <c r="S221" s="261"/>
      <c r="T221" s="41" t="str">
        <f t="shared" ref="T221:T226" si="119">IF((ISNUMBER(SEARCH("Reimb",Q221))),"Provide original journal document # in next column &gt;&gt;&gt;&gt;","")</f>
        <v/>
      </c>
      <c r="U221" s="1"/>
      <c r="V221" s="44" t="str">
        <f t="shared" si="116"/>
        <v xml:space="preserve"> </v>
      </c>
      <c r="W221" s="42">
        <f t="shared" si="117"/>
        <v>0</v>
      </c>
      <c r="X221" s="41">
        <f t="shared" si="118"/>
        <v>0</v>
      </c>
      <c r="Y221" s="10"/>
      <c r="Z221" s="7"/>
      <c r="AA221" s="12"/>
      <c r="AB221" s="1"/>
      <c r="AC221" s="1"/>
      <c r="AD221" s="1"/>
      <c r="AE221" s="1"/>
      <c r="AF221" s="1"/>
      <c r="AG221" s="1"/>
      <c r="AH221" s="1"/>
      <c r="AI221" s="58"/>
      <c r="AJ221" s="58"/>
      <c r="AK221" s="58"/>
      <c r="AL221" s="170"/>
    </row>
    <row r="222" spans="1:38" s="23" customFormat="1">
      <c r="C222" s="43" t="str">
        <f>C219</f>
        <v/>
      </c>
      <c r="D222" s="39" t="str">
        <f t="shared" ca="1" si="114"/>
        <v>March</v>
      </c>
      <c r="E222" s="40" t="str">
        <f t="shared" ca="1" si="115"/>
        <v>2024</v>
      </c>
      <c r="F222" s="4"/>
      <c r="G222" s="4"/>
      <c r="H222" s="9"/>
      <c r="I222" s="1"/>
      <c r="J222" s="1"/>
      <c r="K222" s="1"/>
      <c r="L222" s="4"/>
      <c r="M222" s="9"/>
      <c r="N222" s="1"/>
      <c r="O222" s="4"/>
      <c r="P222" s="4"/>
      <c r="Q222" s="4"/>
      <c r="R222" s="261"/>
      <c r="S222" s="261"/>
      <c r="T222" s="41" t="str">
        <f t="shared" si="119"/>
        <v/>
      </c>
      <c r="U222" s="1"/>
      <c r="V222" s="44" t="str">
        <f t="shared" si="116"/>
        <v xml:space="preserve"> </v>
      </c>
      <c r="W222" s="42">
        <f t="shared" si="117"/>
        <v>0</v>
      </c>
      <c r="X222" s="41">
        <f t="shared" si="118"/>
        <v>0</v>
      </c>
      <c r="Y222" s="10"/>
      <c r="Z222" s="7"/>
      <c r="AA222" s="12"/>
      <c r="AB222" s="1"/>
      <c r="AC222" s="1"/>
      <c r="AD222" s="1"/>
      <c r="AE222" s="1"/>
      <c r="AF222" s="1"/>
      <c r="AG222" s="1"/>
      <c r="AH222" s="1"/>
      <c r="AI222" s="58"/>
      <c r="AJ222" s="58"/>
      <c r="AK222" s="58"/>
      <c r="AL222" s="170"/>
    </row>
    <row r="223" spans="1:38" s="23" customFormat="1">
      <c r="C223" s="43" t="str">
        <f>C219</f>
        <v/>
      </c>
      <c r="D223" s="39" t="str">
        <f t="shared" ca="1" si="114"/>
        <v>March</v>
      </c>
      <c r="E223" s="40" t="str">
        <f t="shared" ca="1" si="115"/>
        <v>2024</v>
      </c>
      <c r="F223" s="4"/>
      <c r="G223" s="4"/>
      <c r="H223" s="9"/>
      <c r="I223" s="1"/>
      <c r="J223" s="1"/>
      <c r="K223" s="1"/>
      <c r="L223" s="4"/>
      <c r="M223" s="9"/>
      <c r="N223" s="1"/>
      <c r="O223" s="4"/>
      <c r="P223" s="4"/>
      <c r="Q223" s="4"/>
      <c r="R223" s="261"/>
      <c r="S223" s="261"/>
      <c r="T223" s="41" t="str">
        <f t="shared" si="119"/>
        <v/>
      </c>
      <c r="U223" s="1"/>
      <c r="V223" s="44" t="str">
        <f t="shared" si="116"/>
        <v xml:space="preserve"> </v>
      </c>
      <c r="W223" s="42">
        <f t="shared" si="117"/>
        <v>0</v>
      </c>
      <c r="X223" s="41">
        <f t="shared" si="118"/>
        <v>0</v>
      </c>
      <c r="Y223" s="10"/>
      <c r="Z223" s="7"/>
      <c r="AA223" s="12"/>
      <c r="AB223" s="1"/>
      <c r="AC223" s="1"/>
      <c r="AD223" s="1"/>
      <c r="AE223" s="1"/>
      <c r="AF223" s="1"/>
      <c r="AG223" s="1"/>
      <c r="AH223" s="1"/>
      <c r="AI223" s="58"/>
      <c r="AJ223" s="58"/>
      <c r="AK223" s="58"/>
      <c r="AL223" s="170"/>
    </row>
    <row r="224" spans="1:38" s="23" customFormat="1">
      <c r="C224" s="43" t="str">
        <f>C219</f>
        <v/>
      </c>
      <c r="D224" s="39" t="str">
        <f t="shared" ca="1" si="114"/>
        <v>March</v>
      </c>
      <c r="E224" s="40" t="str">
        <f t="shared" ca="1" si="115"/>
        <v>2024</v>
      </c>
      <c r="F224" s="4"/>
      <c r="G224" s="4"/>
      <c r="H224" s="9"/>
      <c r="I224" s="1"/>
      <c r="J224" s="1"/>
      <c r="K224" s="1"/>
      <c r="L224" s="4"/>
      <c r="M224" s="9"/>
      <c r="N224" s="1"/>
      <c r="O224" s="4"/>
      <c r="P224" s="4"/>
      <c r="Q224" s="4"/>
      <c r="R224" s="261"/>
      <c r="S224" s="261"/>
      <c r="T224" s="41" t="str">
        <f t="shared" si="119"/>
        <v/>
      </c>
      <c r="U224" s="1"/>
      <c r="V224" s="44" t="str">
        <f t="shared" si="116"/>
        <v xml:space="preserve"> </v>
      </c>
      <c r="W224" s="42">
        <f t="shared" si="117"/>
        <v>0</v>
      </c>
      <c r="X224" s="41">
        <f t="shared" si="118"/>
        <v>0</v>
      </c>
      <c r="Y224" s="10"/>
      <c r="Z224" s="7"/>
      <c r="AA224" s="12"/>
      <c r="AB224" s="1"/>
      <c r="AC224" s="1"/>
      <c r="AD224" s="1"/>
      <c r="AE224" s="1"/>
      <c r="AF224" s="1"/>
      <c r="AG224" s="1"/>
      <c r="AH224" s="1"/>
      <c r="AI224" s="58"/>
      <c r="AJ224" s="58"/>
      <c r="AK224" s="58"/>
      <c r="AL224" s="170"/>
    </row>
    <row r="225" spans="1:38" s="23" customFormat="1">
      <c r="C225" s="43" t="str">
        <f>C219</f>
        <v/>
      </c>
      <c r="D225" s="39" t="str">
        <f t="shared" ca="1" si="114"/>
        <v>March</v>
      </c>
      <c r="E225" s="40" t="str">
        <f t="shared" ca="1" si="115"/>
        <v>2024</v>
      </c>
      <c r="F225" s="4"/>
      <c r="G225" s="4"/>
      <c r="H225" s="9"/>
      <c r="I225" s="1"/>
      <c r="J225" s="1"/>
      <c r="K225" s="1"/>
      <c r="L225" s="4"/>
      <c r="M225" s="9"/>
      <c r="N225" s="1"/>
      <c r="O225" s="4"/>
      <c r="P225" s="4"/>
      <c r="Q225" s="4"/>
      <c r="R225" s="261"/>
      <c r="S225" s="261"/>
      <c r="T225" s="41" t="str">
        <f t="shared" si="119"/>
        <v/>
      </c>
      <c r="U225" s="1"/>
      <c r="V225" s="44" t="str">
        <f t="shared" si="116"/>
        <v xml:space="preserve"> </v>
      </c>
      <c r="W225" s="42">
        <f t="shared" si="117"/>
        <v>0</v>
      </c>
      <c r="X225" s="41">
        <f t="shared" si="118"/>
        <v>0</v>
      </c>
      <c r="Y225" s="10"/>
      <c r="Z225" s="7"/>
      <c r="AA225" s="12"/>
      <c r="AB225" s="1"/>
      <c r="AC225" s="1"/>
      <c r="AD225" s="1"/>
      <c r="AE225" s="1"/>
      <c r="AF225" s="1"/>
      <c r="AG225" s="1"/>
      <c r="AH225" s="1"/>
      <c r="AI225" s="58"/>
      <c r="AJ225" s="58"/>
      <c r="AK225" s="58"/>
      <c r="AL225" s="170"/>
    </row>
    <row r="226" spans="1:38" s="23" customFormat="1" ht="15.75" thickBot="1">
      <c r="C226" s="45" t="str">
        <f>C219</f>
        <v/>
      </c>
      <c r="D226" s="46" t="str">
        <f t="shared" ca="1" si="114"/>
        <v>March</v>
      </c>
      <c r="E226" s="47" t="str">
        <f t="shared" ca="1" si="115"/>
        <v>2024</v>
      </c>
      <c r="F226" s="5"/>
      <c r="G226" s="5"/>
      <c r="H226" s="6"/>
      <c r="I226" s="2"/>
      <c r="J226" s="2"/>
      <c r="K226" s="2"/>
      <c r="L226" s="5"/>
      <c r="M226" s="6"/>
      <c r="N226" s="2"/>
      <c r="O226" s="5"/>
      <c r="P226" s="5"/>
      <c r="Q226" s="5"/>
      <c r="R226" s="262"/>
      <c r="S226" s="262"/>
      <c r="T226" s="48" t="str">
        <f t="shared" si="119"/>
        <v/>
      </c>
      <c r="U226" s="2"/>
      <c r="V226" s="49" t="str">
        <f t="shared" si="116"/>
        <v xml:space="preserve"> </v>
      </c>
      <c r="W226" s="50">
        <f t="shared" si="117"/>
        <v>0</v>
      </c>
      <c r="X226" s="48">
        <f t="shared" si="118"/>
        <v>0</v>
      </c>
      <c r="Y226" s="11"/>
      <c r="Z226" s="8"/>
      <c r="AA226" s="11"/>
      <c r="AB226" s="2"/>
      <c r="AC226" s="2"/>
      <c r="AD226" s="2"/>
      <c r="AE226" s="2"/>
      <c r="AF226" s="2"/>
      <c r="AG226" s="2"/>
      <c r="AH226" s="2"/>
      <c r="AI226" s="59"/>
      <c r="AJ226" s="59"/>
      <c r="AK226" s="59"/>
      <c r="AL226" s="174"/>
    </row>
    <row r="227" spans="1:38" s="23" customFormat="1" ht="15.75" thickBot="1">
      <c r="C227" s="51"/>
      <c r="D227" s="52"/>
      <c r="E227" s="52"/>
      <c r="F227" s="52"/>
      <c r="G227" s="53"/>
      <c r="H227" s="52"/>
      <c r="I227" s="52"/>
      <c r="J227" s="52"/>
      <c r="K227" s="52"/>
      <c r="L227" s="52"/>
      <c r="M227" s="52"/>
      <c r="N227" s="52"/>
      <c r="O227" s="52"/>
      <c r="P227" s="52"/>
      <c r="Q227" s="52"/>
      <c r="R227" s="52"/>
      <c r="S227" s="260"/>
      <c r="T227" s="52"/>
      <c r="U227" s="52"/>
      <c r="V227" s="52"/>
      <c r="W227" s="54"/>
      <c r="X227" s="52"/>
      <c r="Y227" s="52"/>
      <c r="Z227" s="54"/>
      <c r="AA227" s="52"/>
      <c r="AB227" s="52"/>
      <c r="AC227" s="52"/>
      <c r="AD227" s="52"/>
      <c r="AE227" s="52"/>
      <c r="AF227" s="52"/>
      <c r="AG227" s="52"/>
      <c r="AH227" s="52"/>
      <c r="AI227" s="60"/>
      <c r="AJ227" s="60"/>
      <c r="AK227" s="60"/>
      <c r="AL227" s="176"/>
    </row>
    <row r="228" spans="1:38" s="23" customFormat="1">
      <c r="A228" s="33">
        <v>21</v>
      </c>
      <c r="B228" s="33"/>
      <c r="C228" s="34" t="str">
        <f>IF(ISBLANK(C229),"",C229)</f>
        <v/>
      </c>
      <c r="D228" s="35" t="str">
        <f t="shared" ref="D228:D235" ca="1" si="120">$F$44</f>
        <v>March</v>
      </c>
      <c r="E228" s="36" t="str">
        <f t="shared" ref="E228:E235" ca="1" si="121">$N$1</f>
        <v>2024</v>
      </c>
      <c r="F228" s="36">
        <f>IF(OR(R228&gt;0, S228&gt;0), "3110", )</f>
        <v>0</v>
      </c>
      <c r="G228" s="36">
        <f>IF(OR(R228&gt;0, S228&gt;0), "13U10", )</f>
        <v>0</v>
      </c>
      <c r="H228" s="36">
        <f>IF(OR(R228&gt;0, S228&gt;0), "1000002", )</f>
        <v>0</v>
      </c>
      <c r="I228" s="36" t="str">
        <f>IF(ISBLANK(C229),"", IF(OR(R228&gt;=100000, S228&gt;=100000), "102110", VLOOKUP(C228,$D$1:$F$13,2,FALSE)))</f>
        <v/>
      </c>
      <c r="J228" s="36">
        <f>IF(OR(R228&gt;0, S228&gt;0), "00", )</f>
        <v>0</v>
      </c>
      <c r="K228" s="36">
        <f>IF(OR(R228&gt;0, S228&gt;0), "000", )</f>
        <v>0</v>
      </c>
      <c r="L228" s="36">
        <f>IF(OR(R228&gt;0, S228&gt;0), "0000000000", )</f>
        <v>0</v>
      </c>
      <c r="M228" s="36">
        <f>IF(OR(R228&gt;0, S228&gt;0), "000000", )</f>
        <v>0</v>
      </c>
      <c r="N228" s="36">
        <f>IF(OR(R228&gt;0, S228&gt;0), "0000", )</f>
        <v>0</v>
      </c>
      <c r="O228" s="36">
        <f>IF(OR(R228&gt;0, S228&gt;0), "000000", )</f>
        <v>0</v>
      </c>
      <c r="P228" s="36">
        <f>IF(OR(R228&gt;0, S228&gt;0), "000000", )</f>
        <v>0</v>
      </c>
      <c r="Q228" s="36" t="str">
        <f ca="1">"UCD"&amp;" "&amp;D229&amp;" "&amp;"Recharges"&amp;" "&amp;"To"&amp;" "&amp;C229</f>
        <v xml:space="preserve">UCD March Recharges To </v>
      </c>
      <c r="R228" s="259">
        <f>SUM(S229:S235)</f>
        <v>0</v>
      </c>
      <c r="S228" s="259">
        <f>SUM(R229:R235)</f>
        <v>0</v>
      </c>
      <c r="T228" s="37"/>
      <c r="U228" s="37"/>
      <c r="V228" s="37"/>
      <c r="W228" s="38"/>
      <c r="X228" s="37"/>
      <c r="Y228" s="37"/>
      <c r="Z228" s="38"/>
      <c r="AA228" s="37"/>
      <c r="AB228" s="37" t="str">
        <f>IF(ISERROR(VLOOKUP(C228,$AD$1:$AN$12,2,FALSE))," ",(VLOOKUP(C228,$AD$1:$AN$12,2,FALSE)))</f>
        <v xml:space="preserve"> </v>
      </c>
      <c r="AC228" s="37" t="str">
        <f>IF(ISERROR(VLOOKUP(C228,$AD$1:$AN$12,3,FALSE))," ",(VLOOKUP(C228,$AD$1:$AN$12,3,FALSE)))</f>
        <v xml:space="preserve"> </v>
      </c>
      <c r="AD228" s="37" t="str">
        <f>IF(ISERROR(VLOOKUP(C228,$AD$1:$AN$12,4,FALSE))," ",(VLOOKUP(C228,$AD$1:$AN$12,4,FALSE)))</f>
        <v xml:space="preserve"> </v>
      </c>
      <c r="AE228" s="37" t="str">
        <f>IF(ISERROR(VLOOKUP(C228,$AD$1:$AN$12,5,FALSE))," ",(VLOOKUP(C228,$AD$1:$AN$12,5,FALSE)))</f>
        <v xml:space="preserve"> </v>
      </c>
      <c r="AF228" s="37" t="str">
        <f>IF(ISERROR(VLOOKUP(C228,$AD$1:$AN$12,6,FALSE))," ",(VLOOKUP(C228,$AD$1:$AN$12,6,FALSE)))</f>
        <v xml:space="preserve"> </v>
      </c>
      <c r="AG228" s="37" t="str">
        <f>IF(ISERROR(VLOOKUP(C228,$AD$1:$AN$12,7,FALSE))," ",(VLOOKUP(C228,$AD$1:$AN$12,7,FALSE)))</f>
        <v xml:space="preserve"> </v>
      </c>
      <c r="AH228" s="37" t="str">
        <f>IF(ISERROR(VLOOKUP(C228,$AD$1:$AN$12,8,FALSE))," ",(VLOOKUP(C228,$AD$1:$AN$12,8,FALSE)))</f>
        <v xml:space="preserve"> </v>
      </c>
      <c r="AI228" s="57" t="str">
        <f>IF(ISERROR(VLOOKUP(C228,$AD$1:$AN$12,9,FALSE))," ",(VLOOKUP(C228,$AD$1:$AN$12,9,FALSE)))</f>
        <v xml:space="preserve"> </v>
      </c>
      <c r="AJ228" s="57" t="str">
        <f>IF(ISERROR(VLOOKUP(C228,$AD$1:$AN$12,10,FALSE))," ",(VLOOKUP(C228,$AD$1:$AN$12,10,FALSE)))</f>
        <v xml:space="preserve"> </v>
      </c>
      <c r="AK228" s="57" t="str">
        <f>IF(ISERROR(VLOOKUP(C228,$AD$1:$AN$12,11,FALSE))," ",(VLOOKUP(C228,$AD$1:$AN$12,11,FALSE)))</f>
        <v xml:space="preserve"> </v>
      </c>
      <c r="AL228" s="173"/>
    </row>
    <row r="229" spans="1:38" s="23" customFormat="1">
      <c r="C229" s="3"/>
      <c r="D229" s="39" t="str">
        <f t="shared" ca="1" si="120"/>
        <v>March</v>
      </c>
      <c r="E229" s="40" t="str">
        <f t="shared" ca="1" si="121"/>
        <v>2024</v>
      </c>
      <c r="F229" s="4"/>
      <c r="G229" s="4"/>
      <c r="H229" s="9"/>
      <c r="I229" s="1"/>
      <c r="J229" s="1"/>
      <c r="K229" s="1"/>
      <c r="L229" s="4"/>
      <c r="M229" s="9"/>
      <c r="N229" s="1"/>
      <c r="O229" s="4"/>
      <c r="P229" s="4"/>
      <c r="Q229" s="4"/>
      <c r="R229" s="261"/>
      <c r="S229" s="261"/>
      <c r="T229" s="41" t="str">
        <f>IF((ISNUMBER(SEARCH("Reimb",Q229))),"Provide original journal document # in next column &gt;&gt;&gt;&gt;","")</f>
        <v/>
      </c>
      <c r="U229" s="1"/>
      <c r="V229" s="44" t="str">
        <f t="shared" ref="V229:V235" si="122">$F$36&amp;" "&amp;$F$38</f>
        <v xml:space="preserve"> </v>
      </c>
      <c r="W229" s="42">
        <f t="shared" ref="W229:W235" si="123">$F$39</f>
        <v>0</v>
      </c>
      <c r="X229" s="41">
        <f t="shared" ref="X229:X235" si="124">$F$40</f>
        <v>0</v>
      </c>
      <c r="Y229" s="10"/>
      <c r="Z229" s="7"/>
      <c r="AA229" s="10"/>
      <c r="AB229" s="1"/>
      <c r="AC229" s="1"/>
      <c r="AD229" s="1"/>
      <c r="AE229" s="1"/>
      <c r="AF229" s="1"/>
      <c r="AG229" s="1"/>
      <c r="AH229" s="1"/>
      <c r="AI229" s="58"/>
      <c r="AJ229" s="58"/>
      <c r="AK229" s="58"/>
      <c r="AL229" s="170"/>
    </row>
    <row r="230" spans="1:38" s="23" customFormat="1">
      <c r="C230" s="43" t="str">
        <f>C228</f>
        <v/>
      </c>
      <c r="D230" s="39" t="str">
        <f t="shared" ca="1" si="120"/>
        <v>March</v>
      </c>
      <c r="E230" s="40" t="str">
        <f t="shared" ca="1" si="121"/>
        <v>2024</v>
      </c>
      <c r="F230" s="4"/>
      <c r="G230" s="4"/>
      <c r="H230" s="9"/>
      <c r="I230" s="1"/>
      <c r="J230" s="1"/>
      <c r="K230" s="1"/>
      <c r="L230" s="4"/>
      <c r="M230" s="9"/>
      <c r="N230" s="1"/>
      <c r="O230" s="4"/>
      <c r="P230" s="4"/>
      <c r="Q230" s="4"/>
      <c r="R230" s="261"/>
      <c r="S230" s="261"/>
      <c r="T230" s="41" t="str">
        <f t="shared" ref="T230:T235" si="125">IF((ISNUMBER(SEARCH("Reimb",Q230))),"Provide original journal document # in next column &gt;&gt;&gt;&gt;","")</f>
        <v/>
      </c>
      <c r="U230" s="1"/>
      <c r="V230" s="44" t="str">
        <f t="shared" si="122"/>
        <v xml:space="preserve"> </v>
      </c>
      <c r="W230" s="42">
        <f t="shared" si="123"/>
        <v>0</v>
      </c>
      <c r="X230" s="41">
        <f t="shared" si="124"/>
        <v>0</v>
      </c>
      <c r="Y230" s="10"/>
      <c r="Z230" s="7"/>
      <c r="AA230" s="12"/>
      <c r="AB230" s="1"/>
      <c r="AC230" s="1"/>
      <c r="AD230" s="1"/>
      <c r="AE230" s="1"/>
      <c r="AF230" s="1"/>
      <c r="AG230" s="1"/>
      <c r="AH230" s="1"/>
      <c r="AI230" s="58"/>
      <c r="AJ230" s="58"/>
      <c r="AK230" s="58"/>
      <c r="AL230" s="170"/>
    </row>
    <row r="231" spans="1:38" s="23" customFormat="1">
      <c r="C231" s="43" t="str">
        <f>C228</f>
        <v/>
      </c>
      <c r="D231" s="39" t="str">
        <f t="shared" ca="1" si="120"/>
        <v>March</v>
      </c>
      <c r="E231" s="40" t="str">
        <f t="shared" ca="1" si="121"/>
        <v>2024</v>
      </c>
      <c r="F231" s="4"/>
      <c r="G231" s="4"/>
      <c r="H231" s="9"/>
      <c r="I231" s="1"/>
      <c r="J231" s="1"/>
      <c r="K231" s="1"/>
      <c r="L231" s="4"/>
      <c r="M231" s="9"/>
      <c r="N231" s="1"/>
      <c r="O231" s="4"/>
      <c r="P231" s="4"/>
      <c r="Q231" s="4"/>
      <c r="R231" s="261"/>
      <c r="S231" s="261"/>
      <c r="T231" s="41" t="str">
        <f t="shared" si="125"/>
        <v/>
      </c>
      <c r="U231" s="1"/>
      <c r="V231" s="44" t="str">
        <f t="shared" si="122"/>
        <v xml:space="preserve"> </v>
      </c>
      <c r="W231" s="42">
        <f t="shared" si="123"/>
        <v>0</v>
      </c>
      <c r="X231" s="41">
        <f t="shared" si="124"/>
        <v>0</v>
      </c>
      <c r="Y231" s="10"/>
      <c r="Z231" s="7"/>
      <c r="AA231" s="12"/>
      <c r="AB231" s="1"/>
      <c r="AC231" s="1"/>
      <c r="AD231" s="1"/>
      <c r="AE231" s="1"/>
      <c r="AF231" s="1"/>
      <c r="AG231" s="1"/>
      <c r="AH231" s="1"/>
      <c r="AI231" s="58"/>
      <c r="AJ231" s="58"/>
      <c r="AK231" s="58"/>
      <c r="AL231" s="170"/>
    </row>
    <row r="232" spans="1:38" s="23" customFormat="1">
      <c r="C232" s="43" t="str">
        <f>C228</f>
        <v/>
      </c>
      <c r="D232" s="39" t="str">
        <f t="shared" ca="1" si="120"/>
        <v>March</v>
      </c>
      <c r="E232" s="40" t="str">
        <f t="shared" ca="1" si="121"/>
        <v>2024</v>
      </c>
      <c r="F232" s="4"/>
      <c r="G232" s="4"/>
      <c r="H232" s="9"/>
      <c r="I232" s="1"/>
      <c r="J232" s="1"/>
      <c r="K232" s="1"/>
      <c r="L232" s="4"/>
      <c r="M232" s="9"/>
      <c r="N232" s="1"/>
      <c r="O232" s="4"/>
      <c r="P232" s="4"/>
      <c r="Q232" s="4"/>
      <c r="R232" s="261"/>
      <c r="S232" s="261"/>
      <c r="T232" s="41" t="str">
        <f t="shared" si="125"/>
        <v/>
      </c>
      <c r="U232" s="1"/>
      <c r="V232" s="44" t="str">
        <f t="shared" si="122"/>
        <v xml:space="preserve"> </v>
      </c>
      <c r="W232" s="42">
        <f t="shared" si="123"/>
        <v>0</v>
      </c>
      <c r="X232" s="41">
        <f t="shared" si="124"/>
        <v>0</v>
      </c>
      <c r="Y232" s="10"/>
      <c r="Z232" s="7"/>
      <c r="AA232" s="12"/>
      <c r="AB232" s="1"/>
      <c r="AC232" s="1"/>
      <c r="AD232" s="1"/>
      <c r="AE232" s="1"/>
      <c r="AF232" s="1"/>
      <c r="AG232" s="1"/>
      <c r="AH232" s="1"/>
      <c r="AI232" s="58"/>
      <c r="AJ232" s="58"/>
      <c r="AK232" s="58"/>
      <c r="AL232" s="170"/>
    </row>
    <row r="233" spans="1:38" s="23" customFormat="1">
      <c r="C233" s="43" t="str">
        <f>C228</f>
        <v/>
      </c>
      <c r="D233" s="39" t="str">
        <f t="shared" ca="1" si="120"/>
        <v>March</v>
      </c>
      <c r="E233" s="40" t="str">
        <f t="shared" ca="1" si="121"/>
        <v>2024</v>
      </c>
      <c r="F233" s="4"/>
      <c r="G233" s="4"/>
      <c r="H233" s="9"/>
      <c r="I233" s="1"/>
      <c r="J233" s="1"/>
      <c r="K233" s="1"/>
      <c r="L233" s="4"/>
      <c r="M233" s="9"/>
      <c r="N233" s="1"/>
      <c r="O233" s="4"/>
      <c r="P233" s="4"/>
      <c r="Q233" s="4"/>
      <c r="R233" s="261"/>
      <c r="S233" s="261"/>
      <c r="T233" s="41" t="str">
        <f t="shared" si="125"/>
        <v/>
      </c>
      <c r="U233" s="1"/>
      <c r="V233" s="44" t="str">
        <f t="shared" si="122"/>
        <v xml:space="preserve"> </v>
      </c>
      <c r="W233" s="42">
        <f t="shared" si="123"/>
        <v>0</v>
      </c>
      <c r="X233" s="41">
        <f t="shared" si="124"/>
        <v>0</v>
      </c>
      <c r="Y233" s="10"/>
      <c r="Z233" s="7"/>
      <c r="AA233" s="12"/>
      <c r="AB233" s="1"/>
      <c r="AC233" s="1"/>
      <c r="AD233" s="1"/>
      <c r="AE233" s="1"/>
      <c r="AF233" s="1"/>
      <c r="AG233" s="1"/>
      <c r="AH233" s="1"/>
      <c r="AI233" s="58"/>
      <c r="AJ233" s="58"/>
      <c r="AK233" s="58"/>
      <c r="AL233" s="170"/>
    </row>
    <row r="234" spans="1:38" s="23" customFormat="1">
      <c r="C234" s="43" t="str">
        <f>C228</f>
        <v/>
      </c>
      <c r="D234" s="39" t="str">
        <f t="shared" ca="1" si="120"/>
        <v>March</v>
      </c>
      <c r="E234" s="40" t="str">
        <f t="shared" ca="1" si="121"/>
        <v>2024</v>
      </c>
      <c r="F234" s="4"/>
      <c r="G234" s="4"/>
      <c r="H234" s="9"/>
      <c r="I234" s="1"/>
      <c r="J234" s="1"/>
      <c r="K234" s="1"/>
      <c r="L234" s="4"/>
      <c r="M234" s="9"/>
      <c r="N234" s="1"/>
      <c r="O234" s="4"/>
      <c r="P234" s="4"/>
      <c r="Q234" s="4"/>
      <c r="R234" s="261"/>
      <c r="S234" s="261"/>
      <c r="T234" s="41" t="str">
        <f t="shared" si="125"/>
        <v/>
      </c>
      <c r="U234" s="1"/>
      <c r="V234" s="44" t="str">
        <f t="shared" si="122"/>
        <v xml:space="preserve"> </v>
      </c>
      <c r="W234" s="42">
        <f t="shared" si="123"/>
        <v>0</v>
      </c>
      <c r="X234" s="41">
        <f t="shared" si="124"/>
        <v>0</v>
      </c>
      <c r="Y234" s="10"/>
      <c r="Z234" s="7"/>
      <c r="AA234" s="12"/>
      <c r="AB234" s="1"/>
      <c r="AC234" s="1"/>
      <c r="AD234" s="1"/>
      <c r="AE234" s="1"/>
      <c r="AF234" s="1"/>
      <c r="AG234" s="1"/>
      <c r="AH234" s="1"/>
      <c r="AI234" s="58"/>
      <c r="AJ234" s="58"/>
      <c r="AK234" s="58"/>
      <c r="AL234" s="170"/>
    </row>
    <row r="235" spans="1:38" s="23" customFormat="1" ht="15.75" thickBot="1">
      <c r="C235" s="45" t="str">
        <f>C228</f>
        <v/>
      </c>
      <c r="D235" s="46" t="str">
        <f t="shared" ca="1" si="120"/>
        <v>March</v>
      </c>
      <c r="E235" s="47" t="str">
        <f t="shared" ca="1" si="121"/>
        <v>2024</v>
      </c>
      <c r="F235" s="5"/>
      <c r="G235" s="5"/>
      <c r="H235" s="6"/>
      <c r="I235" s="2"/>
      <c r="J235" s="2"/>
      <c r="K235" s="2"/>
      <c r="L235" s="5"/>
      <c r="M235" s="6"/>
      <c r="N235" s="2"/>
      <c r="O235" s="5"/>
      <c r="P235" s="5"/>
      <c r="Q235" s="5"/>
      <c r="R235" s="262"/>
      <c r="S235" s="262"/>
      <c r="T235" s="48" t="str">
        <f t="shared" si="125"/>
        <v/>
      </c>
      <c r="U235" s="2"/>
      <c r="V235" s="49" t="str">
        <f t="shared" si="122"/>
        <v xml:space="preserve"> </v>
      </c>
      <c r="W235" s="50">
        <f t="shared" si="123"/>
        <v>0</v>
      </c>
      <c r="X235" s="48">
        <f t="shared" si="124"/>
        <v>0</v>
      </c>
      <c r="Y235" s="11"/>
      <c r="Z235" s="8"/>
      <c r="AA235" s="11"/>
      <c r="AB235" s="2"/>
      <c r="AC235" s="2"/>
      <c r="AD235" s="2"/>
      <c r="AE235" s="2"/>
      <c r="AF235" s="2"/>
      <c r="AG235" s="2"/>
      <c r="AH235" s="2"/>
      <c r="AI235" s="59"/>
      <c r="AJ235" s="59"/>
      <c r="AK235" s="59"/>
      <c r="AL235" s="174"/>
    </row>
    <row r="236" spans="1:38" s="23" customFormat="1" ht="15.75" thickBot="1">
      <c r="C236" s="51"/>
      <c r="D236" s="52"/>
      <c r="E236" s="52"/>
      <c r="F236" s="52"/>
      <c r="G236" s="53"/>
      <c r="H236" s="52"/>
      <c r="I236" s="52"/>
      <c r="J236" s="52"/>
      <c r="K236" s="52"/>
      <c r="L236" s="52"/>
      <c r="M236" s="52"/>
      <c r="N236" s="52"/>
      <c r="O236" s="52"/>
      <c r="P236" s="52"/>
      <c r="Q236" s="52"/>
      <c r="R236" s="52"/>
      <c r="S236" s="260"/>
      <c r="T236" s="52"/>
      <c r="U236" s="52"/>
      <c r="V236" s="52"/>
      <c r="W236" s="54"/>
      <c r="X236" s="52"/>
      <c r="Y236" s="52"/>
      <c r="Z236" s="54"/>
      <c r="AA236" s="52"/>
      <c r="AB236" s="52"/>
      <c r="AC236" s="52"/>
      <c r="AD236" s="52"/>
      <c r="AE236" s="52"/>
      <c r="AF236" s="52"/>
      <c r="AG236" s="52"/>
      <c r="AH236" s="52"/>
      <c r="AI236" s="60"/>
      <c r="AJ236" s="60"/>
      <c r="AK236" s="60"/>
      <c r="AL236" s="176"/>
    </row>
    <row r="237" spans="1:38" s="23" customFormat="1">
      <c r="A237" s="33">
        <v>22</v>
      </c>
      <c r="B237" s="33"/>
      <c r="C237" s="34" t="str">
        <f>IF(ISBLANK(C238),"",C238)</f>
        <v/>
      </c>
      <c r="D237" s="35" t="str">
        <f t="shared" ref="D237:D244" ca="1" si="126">$F$44</f>
        <v>March</v>
      </c>
      <c r="E237" s="36" t="str">
        <f t="shared" ref="E237:E244" ca="1" si="127">$N$1</f>
        <v>2024</v>
      </c>
      <c r="F237" s="36">
        <f>IF(OR(R237&gt;0, S237&gt;0), "3110", )</f>
        <v>0</v>
      </c>
      <c r="G237" s="36">
        <f>IF(OR(R237&gt;0, S237&gt;0), "13U10", )</f>
        <v>0</v>
      </c>
      <c r="H237" s="36">
        <f>IF(OR(R237&gt;0, S237&gt;0), "1000002", )</f>
        <v>0</v>
      </c>
      <c r="I237" s="36" t="str">
        <f>IF(ISBLANK(C238),"", IF(OR(R237&gt;=100000, S237&gt;=100000), "102110", VLOOKUP(C237,$D$1:$F$13,2,FALSE)))</f>
        <v/>
      </c>
      <c r="J237" s="36">
        <f>IF(OR(R237&gt;0, S237&gt;0), "00", )</f>
        <v>0</v>
      </c>
      <c r="K237" s="36">
        <f>IF(OR(R237&gt;0, S237&gt;0), "000", )</f>
        <v>0</v>
      </c>
      <c r="L237" s="36">
        <f>IF(OR(R237&gt;0, S237&gt;0), "0000000000", )</f>
        <v>0</v>
      </c>
      <c r="M237" s="36">
        <f>IF(OR(R237&gt;0, S237&gt;0), "000000", )</f>
        <v>0</v>
      </c>
      <c r="N237" s="36">
        <f>IF(OR(R237&gt;0, S237&gt;0), "0000", )</f>
        <v>0</v>
      </c>
      <c r="O237" s="36">
        <f>IF(OR(R237&gt;0, S237&gt;0), "000000", )</f>
        <v>0</v>
      </c>
      <c r="P237" s="36">
        <f>IF(OR(R237&gt;0, S237&gt;0), "000000", )</f>
        <v>0</v>
      </c>
      <c r="Q237" s="36" t="str">
        <f ca="1">"UCD"&amp;" "&amp;D238&amp;" "&amp;"Recharges"&amp;" "&amp;"To"&amp;" "&amp;C238</f>
        <v xml:space="preserve">UCD March Recharges To </v>
      </c>
      <c r="R237" s="259">
        <f>SUM(S238:S244)</f>
        <v>0</v>
      </c>
      <c r="S237" s="259">
        <f>SUM(R238:R244)</f>
        <v>0</v>
      </c>
      <c r="T237" s="37"/>
      <c r="U237" s="37"/>
      <c r="V237" s="37"/>
      <c r="W237" s="38"/>
      <c r="X237" s="37"/>
      <c r="Y237" s="37"/>
      <c r="Z237" s="38"/>
      <c r="AA237" s="37"/>
      <c r="AB237" s="37" t="str">
        <f>IF(ISERROR(VLOOKUP(C237,$AD$1:$AN$12,2,FALSE))," ",(VLOOKUP(C237,$AD$1:$AN$12,2,FALSE)))</f>
        <v xml:space="preserve"> </v>
      </c>
      <c r="AC237" s="37" t="str">
        <f>IF(ISERROR(VLOOKUP(C237,$AD$1:$AN$12,3,FALSE))," ",(VLOOKUP(C237,$AD$1:$AN$12,3,FALSE)))</f>
        <v xml:space="preserve"> </v>
      </c>
      <c r="AD237" s="37" t="str">
        <f>IF(ISERROR(VLOOKUP(C237,$AD$1:$AN$12,4,FALSE))," ",(VLOOKUP(C237,$AD$1:$AN$12,4,FALSE)))</f>
        <v xml:space="preserve"> </v>
      </c>
      <c r="AE237" s="37" t="str">
        <f>IF(ISERROR(VLOOKUP(C237,$AD$1:$AN$12,5,FALSE))," ",(VLOOKUP(C237,$AD$1:$AN$12,5,FALSE)))</f>
        <v xml:space="preserve"> </v>
      </c>
      <c r="AF237" s="37" t="str">
        <f>IF(ISERROR(VLOOKUP(C237,$AD$1:$AN$12,6,FALSE))," ",(VLOOKUP(C237,$AD$1:$AN$12,6,FALSE)))</f>
        <v xml:space="preserve"> </v>
      </c>
      <c r="AG237" s="37" t="str">
        <f>IF(ISERROR(VLOOKUP(C237,$AD$1:$AN$12,7,FALSE))," ",(VLOOKUP(C237,$AD$1:$AN$12,7,FALSE)))</f>
        <v xml:space="preserve"> </v>
      </c>
      <c r="AH237" s="37" t="str">
        <f>IF(ISERROR(VLOOKUP(C237,$AD$1:$AN$12,8,FALSE))," ",(VLOOKUP(C237,$AD$1:$AN$12,8,FALSE)))</f>
        <v xml:space="preserve"> </v>
      </c>
      <c r="AI237" s="57" t="str">
        <f>IF(ISERROR(VLOOKUP(C237,$AD$1:$AN$12,9,FALSE))," ",(VLOOKUP(C237,$AD$1:$AN$12,9,FALSE)))</f>
        <v xml:space="preserve"> </v>
      </c>
      <c r="AJ237" s="57" t="str">
        <f>IF(ISERROR(VLOOKUP(C237,$AD$1:$AN$12,10,FALSE))," ",(VLOOKUP(C237,$AD$1:$AN$12,10,FALSE)))</f>
        <v xml:space="preserve"> </v>
      </c>
      <c r="AK237" s="57" t="str">
        <f>IF(ISERROR(VLOOKUP(C237,$AD$1:$AN$12,11,FALSE))," ",(VLOOKUP(C237,$AD$1:$AN$12,11,FALSE)))</f>
        <v xml:space="preserve"> </v>
      </c>
      <c r="AL237" s="173"/>
    </row>
    <row r="238" spans="1:38" s="23" customFormat="1">
      <c r="C238" s="3"/>
      <c r="D238" s="39" t="str">
        <f t="shared" ca="1" si="126"/>
        <v>March</v>
      </c>
      <c r="E238" s="40" t="str">
        <f t="shared" ca="1" si="127"/>
        <v>2024</v>
      </c>
      <c r="F238" s="4"/>
      <c r="G238" s="4"/>
      <c r="H238" s="9"/>
      <c r="I238" s="1"/>
      <c r="J238" s="1"/>
      <c r="K238" s="1"/>
      <c r="L238" s="4"/>
      <c r="M238" s="9"/>
      <c r="N238" s="1"/>
      <c r="O238" s="4"/>
      <c r="P238" s="4"/>
      <c r="Q238" s="4"/>
      <c r="R238" s="261"/>
      <c r="S238" s="261"/>
      <c r="T238" s="41" t="str">
        <f>IF((ISNUMBER(SEARCH("Reimb",Q238))),"Provide original journal document # in next column &gt;&gt;&gt;&gt;","")</f>
        <v/>
      </c>
      <c r="U238" s="1"/>
      <c r="V238" s="44" t="str">
        <f t="shared" ref="V238:V244" si="128">$F$36&amp;" "&amp;$F$38</f>
        <v xml:space="preserve"> </v>
      </c>
      <c r="W238" s="42">
        <f t="shared" ref="W238:W244" si="129">$F$39</f>
        <v>0</v>
      </c>
      <c r="X238" s="41">
        <f t="shared" ref="X238:X244" si="130">$F$40</f>
        <v>0</v>
      </c>
      <c r="Y238" s="10"/>
      <c r="Z238" s="7"/>
      <c r="AA238" s="10"/>
      <c r="AB238" s="1"/>
      <c r="AC238" s="1"/>
      <c r="AD238" s="1"/>
      <c r="AE238" s="1"/>
      <c r="AF238" s="1"/>
      <c r="AG238" s="1"/>
      <c r="AH238" s="1"/>
      <c r="AI238" s="58"/>
      <c r="AJ238" s="58"/>
      <c r="AK238" s="58"/>
      <c r="AL238" s="170"/>
    </row>
    <row r="239" spans="1:38" s="23" customFormat="1">
      <c r="C239" s="43" t="str">
        <f>C237</f>
        <v/>
      </c>
      <c r="D239" s="39" t="str">
        <f t="shared" ca="1" si="126"/>
        <v>March</v>
      </c>
      <c r="E239" s="40" t="str">
        <f t="shared" ca="1" si="127"/>
        <v>2024</v>
      </c>
      <c r="F239" s="4"/>
      <c r="G239" s="4"/>
      <c r="H239" s="9"/>
      <c r="I239" s="1"/>
      <c r="J239" s="1"/>
      <c r="K239" s="1"/>
      <c r="L239" s="4"/>
      <c r="M239" s="9"/>
      <c r="N239" s="1"/>
      <c r="O239" s="4"/>
      <c r="P239" s="4"/>
      <c r="Q239" s="4"/>
      <c r="R239" s="261"/>
      <c r="S239" s="261"/>
      <c r="T239" s="41" t="str">
        <f t="shared" ref="T239:T244" si="131">IF((ISNUMBER(SEARCH("Reimb",Q239))),"Provide original journal document # in next column &gt;&gt;&gt;&gt;","")</f>
        <v/>
      </c>
      <c r="U239" s="1"/>
      <c r="V239" s="44" t="str">
        <f t="shared" si="128"/>
        <v xml:space="preserve"> </v>
      </c>
      <c r="W239" s="42">
        <f t="shared" si="129"/>
        <v>0</v>
      </c>
      <c r="X239" s="41">
        <f t="shared" si="130"/>
        <v>0</v>
      </c>
      <c r="Y239" s="10"/>
      <c r="Z239" s="7"/>
      <c r="AA239" s="12"/>
      <c r="AB239" s="1"/>
      <c r="AC239" s="1"/>
      <c r="AD239" s="1"/>
      <c r="AE239" s="1"/>
      <c r="AF239" s="1"/>
      <c r="AG239" s="1"/>
      <c r="AH239" s="1"/>
      <c r="AI239" s="58"/>
      <c r="AJ239" s="58"/>
      <c r="AK239" s="58"/>
      <c r="AL239" s="170"/>
    </row>
    <row r="240" spans="1:38" s="23" customFormat="1">
      <c r="C240" s="43" t="str">
        <f>C237</f>
        <v/>
      </c>
      <c r="D240" s="39" t="str">
        <f t="shared" ca="1" si="126"/>
        <v>March</v>
      </c>
      <c r="E240" s="40" t="str">
        <f t="shared" ca="1" si="127"/>
        <v>2024</v>
      </c>
      <c r="F240" s="4"/>
      <c r="G240" s="4"/>
      <c r="H240" s="9"/>
      <c r="I240" s="1"/>
      <c r="J240" s="1"/>
      <c r="K240" s="1"/>
      <c r="L240" s="4"/>
      <c r="M240" s="9"/>
      <c r="N240" s="1"/>
      <c r="O240" s="4"/>
      <c r="P240" s="4"/>
      <c r="Q240" s="4"/>
      <c r="R240" s="261"/>
      <c r="S240" s="261"/>
      <c r="T240" s="41" t="str">
        <f t="shared" si="131"/>
        <v/>
      </c>
      <c r="U240" s="1"/>
      <c r="V240" s="44" t="str">
        <f t="shared" si="128"/>
        <v xml:space="preserve"> </v>
      </c>
      <c r="W240" s="42">
        <f t="shared" si="129"/>
        <v>0</v>
      </c>
      <c r="X240" s="41">
        <f t="shared" si="130"/>
        <v>0</v>
      </c>
      <c r="Y240" s="10"/>
      <c r="Z240" s="7"/>
      <c r="AA240" s="12"/>
      <c r="AB240" s="1"/>
      <c r="AC240" s="1"/>
      <c r="AD240" s="1"/>
      <c r="AE240" s="1"/>
      <c r="AF240" s="1"/>
      <c r="AG240" s="1"/>
      <c r="AH240" s="1"/>
      <c r="AI240" s="58"/>
      <c r="AJ240" s="58"/>
      <c r="AK240" s="58"/>
      <c r="AL240" s="170"/>
    </row>
    <row r="241" spans="1:38" s="23" customFormat="1">
      <c r="C241" s="43" t="str">
        <f>C237</f>
        <v/>
      </c>
      <c r="D241" s="39" t="str">
        <f t="shared" ca="1" si="126"/>
        <v>March</v>
      </c>
      <c r="E241" s="40" t="str">
        <f t="shared" ca="1" si="127"/>
        <v>2024</v>
      </c>
      <c r="F241" s="4"/>
      <c r="G241" s="4"/>
      <c r="H241" s="9"/>
      <c r="I241" s="1"/>
      <c r="J241" s="1"/>
      <c r="K241" s="1"/>
      <c r="L241" s="4"/>
      <c r="M241" s="9"/>
      <c r="N241" s="1"/>
      <c r="O241" s="4"/>
      <c r="P241" s="4"/>
      <c r="Q241" s="4"/>
      <c r="R241" s="261"/>
      <c r="S241" s="261"/>
      <c r="T241" s="41" t="str">
        <f t="shared" si="131"/>
        <v/>
      </c>
      <c r="U241" s="1"/>
      <c r="V241" s="44" t="str">
        <f t="shared" si="128"/>
        <v xml:space="preserve"> </v>
      </c>
      <c r="W241" s="42">
        <f t="shared" si="129"/>
        <v>0</v>
      </c>
      <c r="X241" s="41">
        <f t="shared" si="130"/>
        <v>0</v>
      </c>
      <c r="Y241" s="10"/>
      <c r="Z241" s="7"/>
      <c r="AA241" s="12"/>
      <c r="AB241" s="1"/>
      <c r="AC241" s="1"/>
      <c r="AD241" s="1"/>
      <c r="AE241" s="1"/>
      <c r="AF241" s="1"/>
      <c r="AG241" s="1"/>
      <c r="AH241" s="1"/>
      <c r="AI241" s="58"/>
      <c r="AJ241" s="58"/>
      <c r="AK241" s="58"/>
      <c r="AL241" s="170"/>
    </row>
    <row r="242" spans="1:38" s="23" customFormat="1">
      <c r="C242" s="43" t="str">
        <f>C237</f>
        <v/>
      </c>
      <c r="D242" s="39" t="str">
        <f t="shared" ca="1" si="126"/>
        <v>March</v>
      </c>
      <c r="E242" s="40" t="str">
        <f t="shared" ca="1" si="127"/>
        <v>2024</v>
      </c>
      <c r="F242" s="4"/>
      <c r="G242" s="4"/>
      <c r="H242" s="9"/>
      <c r="I242" s="1"/>
      <c r="J242" s="1"/>
      <c r="K242" s="1"/>
      <c r="L242" s="4"/>
      <c r="M242" s="9"/>
      <c r="N242" s="1"/>
      <c r="O242" s="4"/>
      <c r="P242" s="4"/>
      <c r="Q242" s="4"/>
      <c r="R242" s="261"/>
      <c r="S242" s="261"/>
      <c r="T242" s="41" t="str">
        <f t="shared" si="131"/>
        <v/>
      </c>
      <c r="U242" s="1"/>
      <c r="V242" s="44" t="str">
        <f t="shared" si="128"/>
        <v xml:space="preserve"> </v>
      </c>
      <c r="W242" s="42">
        <f t="shared" si="129"/>
        <v>0</v>
      </c>
      <c r="X242" s="41">
        <f t="shared" si="130"/>
        <v>0</v>
      </c>
      <c r="Y242" s="10"/>
      <c r="Z242" s="7"/>
      <c r="AA242" s="12"/>
      <c r="AB242" s="1"/>
      <c r="AC242" s="1"/>
      <c r="AD242" s="1"/>
      <c r="AE242" s="1"/>
      <c r="AF242" s="1"/>
      <c r="AG242" s="1"/>
      <c r="AH242" s="1"/>
      <c r="AI242" s="58"/>
      <c r="AJ242" s="58"/>
      <c r="AK242" s="58"/>
      <c r="AL242" s="170"/>
    </row>
    <row r="243" spans="1:38" s="23" customFormat="1">
      <c r="C243" s="43" t="str">
        <f>C237</f>
        <v/>
      </c>
      <c r="D243" s="39" t="str">
        <f t="shared" ca="1" si="126"/>
        <v>March</v>
      </c>
      <c r="E243" s="40" t="str">
        <f t="shared" ca="1" si="127"/>
        <v>2024</v>
      </c>
      <c r="F243" s="4"/>
      <c r="G243" s="4"/>
      <c r="H243" s="9"/>
      <c r="I243" s="1"/>
      <c r="J243" s="1"/>
      <c r="K243" s="1"/>
      <c r="L243" s="4"/>
      <c r="M243" s="9"/>
      <c r="N243" s="1"/>
      <c r="O243" s="4"/>
      <c r="P243" s="4"/>
      <c r="Q243" s="4"/>
      <c r="R243" s="261"/>
      <c r="S243" s="261"/>
      <c r="T243" s="41" t="str">
        <f t="shared" si="131"/>
        <v/>
      </c>
      <c r="U243" s="1"/>
      <c r="V243" s="44" t="str">
        <f t="shared" si="128"/>
        <v xml:space="preserve"> </v>
      </c>
      <c r="W243" s="42">
        <f t="shared" si="129"/>
        <v>0</v>
      </c>
      <c r="X243" s="41">
        <f t="shared" si="130"/>
        <v>0</v>
      </c>
      <c r="Y243" s="10"/>
      <c r="Z243" s="7"/>
      <c r="AA243" s="12"/>
      <c r="AB243" s="1"/>
      <c r="AC243" s="1"/>
      <c r="AD243" s="1"/>
      <c r="AE243" s="1"/>
      <c r="AF243" s="1"/>
      <c r="AG243" s="1"/>
      <c r="AH243" s="1"/>
      <c r="AI243" s="58"/>
      <c r="AJ243" s="58"/>
      <c r="AK243" s="58"/>
      <c r="AL243" s="170"/>
    </row>
    <row r="244" spans="1:38" s="23" customFormat="1" ht="15.75" thickBot="1">
      <c r="C244" s="45" t="str">
        <f>C237</f>
        <v/>
      </c>
      <c r="D244" s="46" t="str">
        <f t="shared" ca="1" si="126"/>
        <v>March</v>
      </c>
      <c r="E244" s="47" t="str">
        <f t="shared" ca="1" si="127"/>
        <v>2024</v>
      </c>
      <c r="F244" s="5"/>
      <c r="G244" s="5"/>
      <c r="H244" s="6"/>
      <c r="I244" s="2"/>
      <c r="J244" s="2"/>
      <c r="K244" s="2"/>
      <c r="L244" s="5"/>
      <c r="M244" s="6"/>
      <c r="N244" s="2"/>
      <c r="O244" s="5"/>
      <c r="P244" s="5"/>
      <c r="Q244" s="5"/>
      <c r="R244" s="262"/>
      <c r="S244" s="262"/>
      <c r="T244" s="48" t="str">
        <f t="shared" si="131"/>
        <v/>
      </c>
      <c r="U244" s="2"/>
      <c r="V244" s="49" t="str">
        <f t="shared" si="128"/>
        <v xml:space="preserve"> </v>
      </c>
      <c r="W244" s="50">
        <f t="shared" si="129"/>
        <v>0</v>
      </c>
      <c r="X244" s="48">
        <f t="shared" si="130"/>
        <v>0</v>
      </c>
      <c r="Y244" s="11"/>
      <c r="Z244" s="8"/>
      <c r="AA244" s="11"/>
      <c r="AB244" s="2"/>
      <c r="AC244" s="2"/>
      <c r="AD244" s="2"/>
      <c r="AE244" s="2"/>
      <c r="AF244" s="2"/>
      <c r="AG244" s="2"/>
      <c r="AH244" s="2"/>
      <c r="AI244" s="59"/>
      <c r="AJ244" s="59"/>
      <c r="AK244" s="59"/>
      <c r="AL244" s="174"/>
    </row>
    <row r="245" spans="1:38" s="23" customFormat="1" ht="15.75" thickBot="1">
      <c r="C245" s="51"/>
      <c r="D245" s="52"/>
      <c r="E245" s="52"/>
      <c r="F245" s="52"/>
      <c r="G245" s="53"/>
      <c r="H245" s="52"/>
      <c r="I245" s="52"/>
      <c r="J245" s="52"/>
      <c r="K245" s="52"/>
      <c r="L245" s="52"/>
      <c r="M245" s="52"/>
      <c r="N245" s="52"/>
      <c r="O245" s="52"/>
      <c r="P245" s="52"/>
      <c r="Q245" s="52"/>
      <c r="R245" s="52"/>
      <c r="S245" s="260"/>
      <c r="T245" s="52"/>
      <c r="U245" s="52"/>
      <c r="V245" s="52"/>
      <c r="W245" s="54"/>
      <c r="X245" s="52"/>
      <c r="Y245" s="52"/>
      <c r="Z245" s="54"/>
      <c r="AA245" s="52"/>
      <c r="AB245" s="52"/>
      <c r="AC245" s="52"/>
      <c r="AD245" s="52"/>
      <c r="AE245" s="52"/>
      <c r="AF245" s="52"/>
      <c r="AG245" s="52"/>
      <c r="AH245" s="52"/>
      <c r="AI245" s="60"/>
      <c r="AJ245" s="60"/>
      <c r="AK245" s="60"/>
      <c r="AL245" s="176"/>
    </row>
    <row r="246" spans="1:38" s="23" customFormat="1">
      <c r="A246" s="33">
        <v>23</v>
      </c>
      <c r="B246" s="33"/>
      <c r="C246" s="34" t="str">
        <f>IF(ISBLANK(C247),"",C247)</f>
        <v/>
      </c>
      <c r="D246" s="35" t="str">
        <f t="shared" ref="D246:D253" ca="1" si="132">$F$44</f>
        <v>March</v>
      </c>
      <c r="E246" s="36" t="str">
        <f t="shared" ref="E246:E253" ca="1" si="133">$N$1</f>
        <v>2024</v>
      </c>
      <c r="F246" s="36">
        <f>IF(OR(R246&gt;0, S246&gt;0), "3110", )</f>
        <v>0</v>
      </c>
      <c r="G246" s="36">
        <f>IF(OR(R246&gt;0, S246&gt;0), "13U10", )</f>
        <v>0</v>
      </c>
      <c r="H246" s="36">
        <f>IF(OR(R246&gt;0, S246&gt;0), "1000002", )</f>
        <v>0</v>
      </c>
      <c r="I246" s="36" t="str">
        <f>IF(ISBLANK(C247),"", IF(OR(R246&gt;=100000, S246&gt;=100000), "102110", VLOOKUP(C246,$D$1:$F$13,2,FALSE)))</f>
        <v/>
      </c>
      <c r="J246" s="36">
        <f>IF(OR(R246&gt;0, S246&gt;0), "00", )</f>
        <v>0</v>
      </c>
      <c r="K246" s="36">
        <f>IF(OR(R246&gt;0, S246&gt;0), "000", )</f>
        <v>0</v>
      </c>
      <c r="L246" s="36">
        <f>IF(OR(R246&gt;0, S246&gt;0), "0000000000", )</f>
        <v>0</v>
      </c>
      <c r="M246" s="36">
        <f>IF(OR(R246&gt;0, S246&gt;0), "000000", )</f>
        <v>0</v>
      </c>
      <c r="N246" s="36">
        <f>IF(OR(R246&gt;0, S246&gt;0), "0000", )</f>
        <v>0</v>
      </c>
      <c r="O246" s="36">
        <f>IF(OR(R246&gt;0, S246&gt;0), "000000", )</f>
        <v>0</v>
      </c>
      <c r="P246" s="36">
        <f>IF(OR(R246&gt;0, S246&gt;0), "000000", )</f>
        <v>0</v>
      </c>
      <c r="Q246" s="36" t="str">
        <f ca="1">"UCD"&amp;" "&amp;D247&amp;" "&amp;"Recharges"&amp;" "&amp;"To"&amp;" "&amp;C247</f>
        <v xml:space="preserve">UCD March Recharges To </v>
      </c>
      <c r="R246" s="259">
        <f>SUM(S247:S253)</f>
        <v>0</v>
      </c>
      <c r="S246" s="259">
        <f>SUM(R247:R253)</f>
        <v>0</v>
      </c>
      <c r="T246" s="37"/>
      <c r="U246" s="37"/>
      <c r="V246" s="37"/>
      <c r="W246" s="38"/>
      <c r="X246" s="37"/>
      <c r="Y246" s="37"/>
      <c r="Z246" s="38"/>
      <c r="AA246" s="37"/>
      <c r="AB246" s="37" t="str">
        <f>IF(ISERROR(VLOOKUP(C246,$AD$1:$AN$12,2,FALSE))," ",(VLOOKUP(C246,$AD$1:$AN$12,2,FALSE)))</f>
        <v xml:space="preserve"> </v>
      </c>
      <c r="AC246" s="37" t="str">
        <f>IF(ISERROR(VLOOKUP(C246,$AD$1:$AN$12,3,FALSE))," ",(VLOOKUP(C246,$AD$1:$AN$12,3,FALSE)))</f>
        <v xml:space="preserve"> </v>
      </c>
      <c r="AD246" s="37" t="str">
        <f>IF(ISERROR(VLOOKUP(C246,$AD$1:$AN$12,4,FALSE))," ",(VLOOKUP(C246,$AD$1:$AN$12,4,FALSE)))</f>
        <v xml:space="preserve"> </v>
      </c>
      <c r="AE246" s="37" t="str">
        <f>IF(ISERROR(VLOOKUP(C246,$AD$1:$AN$12,5,FALSE))," ",(VLOOKUP(C246,$AD$1:$AN$12,5,FALSE)))</f>
        <v xml:space="preserve"> </v>
      </c>
      <c r="AF246" s="37" t="str">
        <f>IF(ISERROR(VLOOKUP(C246,$AD$1:$AN$12,6,FALSE))," ",(VLOOKUP(C246,$AD$1:$AN$12,6,FALSE)))</f>
        <v xml:space="preserve"> </v>
      </c>
      <c r="AG246" s="37" t="str">
        <f>IF(ISERROR(VLOOKUP(C246,$AD$1:$AN$12,7,FALSE))," ",(VLOOKUP(C246,$AD$1:$AN$12,7,FALSE)))</f>
        <v xml:space="preserve"> </v>
      </c>
      <c r="AH246" s="37" t="str">
        <f>IF(ISERROR(VLOOKUP(C246,$AD$1:$AN$12,8,FALSE))," ",(VLOOKUP(C246,$AD$1:$AN$12,8,FALSE)))</f>
        <v xml:space="preserve"> </v>
      </c>
      <c r="AI246" s="57" t="str">
        <f>IF(ISERROR(VLOOKUP(C246,$AD$1:$AN$12,9,FALSE))," ",(VLOOKUP(C246,$AD$1:$AN$12,9,FALSE)))</f>
        <v xml:space="preserve"> </v>
      </c>
      <c r="AJ246" s="57" t="str">
        <f>IF(ISERROR(VLOOKUP(C246,$AD$1:$AN$12,10,FALSE))," ",(VLOOKUP(C246,$AD$1:$AN$12,10,FALSE)))</f>
        <v xml:space="preserve"> </v>
      </c>
      <c r="AK246" s="57" t="str">
        <f>IF(ISERROR(VLOOKUP(C246,$AD$1:$AN$12,11,FALSE))," ",(VLOOKUP(C246,$AD$1:$AN$12,11,FALSE)))</f>
        <v xml:space="preserve"> </v>
      </c>
      <c r="AL246" s="173"/>
    </row>
    <row r="247" spans="1:38" s="23" customFormat="1">
      <c r="C247" s="3"/>
      <c r="D247" s="39" t="str">
        <f t="shared" ca="1" si="132"/>
        <v>March</v>
      </c>
      <c r="E247" s="40" t="str">
        <f t="shared" ca="1" si="133"/>
        <v>2024</v>
      </c>
      <c r="F247" s="4"/>
      <c r="G247" s="4"/>
      <c r="H247" s="9"/>
      <c r="I247" s="1"/>
      <c r="J247" s="1"/>
      <c r="K247" s="1"/>
      <c r="L247" s="4"/>
      <c r="M247" s="9"/>
      <c r="N247" s="1"/>
      <c r="O247" s="4"/>
      <c r="P247" s="4"/>
      <c r="Q247" s="4"/>
      <c r="R247" s="261"/>
      <c r="S247" s="261"/>
      <c r="T247" s="41" t="str">
        <f>IF((ISNUMBER(SEARCH("Reimb",Q247))),"Provide original journal document # in next column &gt;&gt;&gt;&gt;","")</f>
        <v/>
      </c>
      <c r="U247" s="1"/>
      <c r="V247" s="44" t="str">
        <f t="shared" ref="V247:V253" si="134">$F$36&amp;" "&amp;$F$38</f>
        <v xml:space="preserve"> </v>
      </c>
      <c r="W247" s="42">
        <f t="shared" ref="W247:W253" si="135">$F$39</f>
        <v>0</v>
      </c>
      <c r="X247" s="41">
        <f t="shared" ref="X247:X253" si="136">$F$40</f>
        <v>0</v>
      </c>
      <c r="Y247" s="10"/>
      <c r="Z247" s="7"/>
      <c r="AA247" s="10"/>
      <c r="AB247" s="1"/>
      <c r="AC247" s="1"/>
      <c r="AD247" s="1"/>
      <c r="AE247" s="1"/>
      <c r="AF247" s="1"/>
      <c r="AG247" s="1"/>
      <c r="AH247" s="1"/>
      <c r="AI247" s="58"/>
      <c r="AJ247" s="58"/>
      <c r="AK247" s="58"/>
      <c r="AL247" s="170"/>
    </row>
    <row r="248" spans="1:38" s="23" customFormat="1">
      <c r="C248" s="43" t="str">
        <f>C246</f>
        <v/>
      </c>
      <c r="D248" s="39" t="str">
        <f t="shared" ca="1" si="132"/>
        <v>March</v>
      </c>
      <c r="E248" s="40" t="str">
        <f t="shared" ca="1" si="133"/>
        <v>2024</v>
      </c>
      <c r="F248" s="4"/>
      <c r="G248" s="4"/>
      <c r="H248" s="9"/>
      <c r="I248" s="1"/>
      <c r="J248" s="1"/>
      <c r="K248" s="1"/>
      <c r="L248" s="4"/>
      <c r="M248" s="9"/>
      <c r="N248" s="1"/>
      <c r="O248" s="4"/>
      <c r="P248" s="4"/>
      <c r="Q248" s="4"/>
      <c r="R248" s="261"/>
      <c r="S248" s="261"/>
      <c r="T248" s="41" t="str">
        <f t="shared" ref="T248:T253" si="137">IF((ISNUMBER(SEARCH("Reimb",Q248))),"Provide original journal document # in next column &gt;&gt;&gt;&gt;","")</f>
        <v/>
      </c>
      <c r="U248" s="1"/>
      <c r="V248" s="44" t="str">
        <f t="shared" si="134"/>
        <v xml:space="preserve"> </v>
      </c>
      <c r="W248" s="42">
        <f t="shared" si="135"/>
        <v>0</v>
      </c>
      <c r="X248" s="41">
        <f t="shared" si="136"/>
        <v>0</v>
      </c>
      <c r="Y248" s="10"/>
      <c r="Z248" s="7"/>
      <c r="AA248" s="12"/>
      <c r="AB248" s="1"/>
      <c r="AC248" s="1"/>
      <c r="AD248" s="1"/>
      <c r="AE248" s="1"/>
      <c r="AF248" s="1"/>
      <c r="AG248" s="1"/>
      <c r="AH248" s="1"/>
      <c r="AI248" s="58"/>
      <c r="AJ248" s="58"/>
      <c r="AK248" s="58"/>
      <c r="AL248" s="170"/>
    </row>
    <row r="249" spans="1:38" s="23" customFormat="1">
      <c r="C249" s="43" t="str">
        <f>C246</f>
        <v/>
      </c>
      <c r="D249" s="39" t="str">
        <f t="shared" ca="1" si="132"/>
        <v>March</v>
      </c>
      <c r="E249" s="40" t="str">
        <f t="shared" ca="1" si="133"/>
        <v>2024</v>
      </c>
      <c r="F249" s="4"/>
      <c r="G249" s="4"/>
      <c r="H249" s="9"/>
      <c r="I249" s="1"/>
      <c r="J249" s="1"/>
      <c r="K249" s="1"/>
      <c r="L249" s="4"/>
      <c r="M249" s="9"/>
      <c r="N249" s="1"/>
      <c r="O249" s="4"/>
      <c r="P249" s="4"/>
      <c r="Q249" s="4"/>
      <c r="R249" s="261"/>
      <c r="S249" s="261"/>
      <c r="T249" s="41" t="str">
        <f t="shared" si="137"/>
        <v/>
      </c>
      <c r="U249" s="1"/>
      <c r="V249" s="44" t="str">
        <f t="shared" si="134"/>
        <v xml:space="preserve"> </v>
      </c>
      <c r="W249" s="42">
        <f t="shared" si="135"/>
        <v>0</v>
      </c>
      <c r="X249" s="41">
        <f t="shared" si="136"/>
        <v>0</v>
      </c>
      <c r="Y249" s="10"/>
      <c r="Z249" s="7"/>
      <c r="AA249" s="12"/>
      <c r="AB249" s="1"/>
      <c r="AC249" s="1"/>
      <c r="AD249" s="1"/>
      <c r="AE249" s="1"/>
      <c r="AF249" s="1"/>
      <c r="AG249" s="1"/>
      <c r="AH249" s="1"/>
      <c r="AI249" s="58"/>
      <c r="AJ249" s="58"/>
      <c r="AK249" s="58"/>
      <c r="AL249" s="170"/>
    </row>
    <row r="250" spans="1:38" s="23" customFormat="1">
      <c r="C250" s="43" t="str">
        <f>C246</f>
        <v/>
      </c>
      <c r="D250" s="39" t="str">
        <f t="shared" ca="1" si="132"/>
        <v>March</v>
      </c>
      <c r="E250" s="40" t="str">
        <f t="shared" ca="1" si="133"/>
        <v>2024</v>
      </c>
      <c r="F250" s="4"/>
      <c r="G250" s="4"/>
      <c r="H250" s="9"/>
      <c r="I250" s="1"/>
      <c r="J250" s="1"/>
      <c r="K250" s="1"/>
      <c r="L250" s="4"/>
      <c r="M250" s="9"/>
      <c r="N250" s="1"/>
      <c r="O250" s="4"/>
      <c r="P250" s="4"/>
      <c r="Q250" s="4"/>
      <c r="R250" s="261"/>
      <c r="S250" s="261"/>
      <c r="T250" s="41" t="str">
        <f t="shared" si="137"/>
        <v/>
      </c>
      <c r="U250" s="1"/>
      <c r="V250" s="44" t="str">
        <f t="shared" si="134"/>
        <v xml:space="preserve"> </v>
      </c>
      <c r="W250" s="42">
        <f t="shared" si="135"/>
        <v>0</v>
      </c>
      <c r="X250" s="41">
        <f t="shared" si="136"/>
        <v>0</v>
      </c>
      <c r="Y250" s="10"/>
      <c r="Z250" s="7"/>
      <c r="AA250" s="12"/>
      <c r="AB250" s="1"/>
      <c r="AC250" s="1"/>
      <c r="AD250" s="1"/>
      <c r="AE250" s="1"/>
      <c r="AF250" s="1"/>
      <c r="AG250" s="1"/>
      <c r="AH250" s="1"/>
      <c r="AI250" s="58"/>
      <c r="AJ250" s="58"/>
      <c r="AK250" s="58"/>
      <c r="AL250" s="170"/>
    </row>
    <row r="251" spans="1:38" s="23" customFormat="1">
      <c r="C251" s="43" t="str">
        <f>C246</f>
        <v/>
      </c>
      <c r="D251" s="39" t="str">
        <f t="shared" ca="1" si="132"/>
        <v>March</v>
      </c>
      <c r="E251" s="40" t="str">
        <f t="shared" ca="1" si="133"/>
        <v>2024</v>
      </c>
      <c r="F251" s="4"/>
      <c r="G251" s="4"/>
      <c r="H251" s="9"/>
      <c r="I251" s="1"/>
      <c r="J251" s="1"/>
      <c r="K251" s="1"/>
      <c r="L251" s="4"/>
      <c r="M251" s="9"/>
      <c r="N251" s="1"/>
      <c r="O251" s="4"/>
      <c r="P251" s="4"/>
      <c r="Q251" s="4"/>
      <c r="R251" s="261"/>
      <c r="S251" s="261"/>
      <c r="T251" s="41" t="str">
        <f t="shared" si="137"/>
        <v/>
      </c>
      <c r="U251" s="1"/>
      <c r="V251" s="44" t="str">
        <f t="shared" si="134"/>
        <v xml:space="preserve"> </v>
      </c>
      <c r="W251" s="42">
        <f t="shared" si="135"/>
        <v>0</v>
      </c>
      <c r="X251" s="41">
        <f t="shared" si="136"/>
        <v>0</v>
      </c>
      <c r="Y251" s="10"/>
      <c r="Z251" s="7"/>
      <c r="AA251" s="12"/>
      <c r="AB251" s="1"/>
      <c r="AC251" s="1"/>
      <c r="AD251" s="1"/>
      <c r="AE251" s="1"/>
      <c r="AF251" s="1"/>
      <c r="AG251" s="1"/>
      <c r="AH251" s="1"/>
      <c r="AI251" s="58"/>
      <c r="AJ251" s="58"/>
      <c r="AK251" s="58"/>
      <c r="AL251" s="170"/>
    </row>
    <row r="252" spans="1:38" s="23" customFormat="1">
      <c r="C252" s="43" t="str">
        <f>C246</f>
        <v/>
      </c>
      <c r="D252" s="39" t="str">
        <f t="shared" ca="1" si="132"/>
        <v>March</v>
      </c>
      <c r="E252" s="40" t="str">
        <f t="shared" ca="1" si="133"/>
        <v>2024</v>
      </c>
      <c r="F252" s="4"/>
      <c r="G252" s="4"/>
      <c r="H252" s="9"/>
      <c r="I252" s="1"/>
      <c r="J252" s="1"/>
      <c r="K252" s="1"/>
      <c r="L252" s="4"/>
      <c r="M252" s="9"/>
      <c r="N252" s="1"/>
      <c r="O252" s="4"/>
      <c r="P252" s="4"/>
      <c r="Q252" s="4"/>
      <c r="R252" s="261"/>
      <c r="S252" s="261"/>
      <c r="T252" s="41" t="str">
        <f t="shared" si="137"/>
        <v/>
      </c>
      <c r="U252" s="1"/>
      <c r="V252" s="44" t="str">
        <f t="shared" si="134"/>
        <v xml:space="preserve"> </v>
      </c>
      <c r="W252" s="42">
        <f t="shared" si="135"/>
        <v>0</v>
      </c>
      <c r="X252" s="41">
        <f t="shared" si="136"/>
        <v>0</v>
      </c>
      <c r="Y252" s="10"/>
      <c r="Z252" s="7"/>
      <c r="AA252" s="12"/>
      <c r="AB252" s="1"/>
      <c r="AC252" s="1"/>
      <c r="AD252" s="1"/>
      <c r="AE252" s="1"/>
      <c r="AF252" s="1"/>
      <c r="AG252" s="1"/>
      <c r="AH252" s="1"/>
      <c r="AI252" s="58"/>
      <c r="AJ252" s="58"/>
      <c r="AK252" s="58"/>
      <c r="AL252" s="170"/>
    </row>
    <row r="253" spans="1:38" s="23" customFormat="1" ht="15.75" thickBot="1">
      <c r="C253" s="45" t="str">
        <f>C246</f>
        <v/>
      </c>
      <c r="D253" s="46" t="str">
        <f t="shared" ca="1" si="132"/>
        <v>March</v>
      </c>
      <c r="E253" s="47" t="str">
        <f t="shared" ca="1" si="133"/>
        <v>2024</v>
      </c>
      <c r="F253" s="5"/>
      <c r="G253" s="5"/>
      <c r="H253" s="6"/>
      <c r="I253" s="2"/>
      <c r="J253" s="2"/>
      <c r="K253" s="2"/>
      <c r="L253" s="5"/>
      <c r="M253" s="6"/>
      <c r="N253" s="2"/>
      <c r="O253" s="5"/>
      <c r="P253" s="5"/>
      <c r="Q253" s="5"/>
      <c r="R253" s="262"/>
      <c r="S253" s="262"/>
      <c r="T253" s="48" t="str">
        <f t="shared" si="137"/>
        <v/>
      </c>
      <c r="U253" s="2"/>
      <c r="V253" s="49" t="str">
        <f t="shared" si="134"/>
        <v xml:space="preserve"> </v>
      </c>
      <c r="W253" s="50">
        <f t="shared" si="135"/>
        <v>0</v>
      </c>
      <c r="X253" s="48">
        <f t="shared" si="136"/>
        <v>0</v>
      </c>
      <c r="Y253" s="11"/>
      <c r="Z253" s="8"/>
      <c r="AA253" s="11"/>
      <c r="AB253" s="2"/>
      <c r="AC253" s="2"/>
      <c r="AD253" s="2"/>
      <c r="AE253" s="2"/>
      <c r="AF253" s="2"/>
      <c r="AG253" s="2"/>
      <c r="AH253" s="2"/>
      <c r="AI253" s="59"/>
      <c r="AJ253" s="59"/>
      <c r="AK253" s="59"/>
      <c r="AL253" s="174"/>
    </row>
    <row r="254" spans="1:38" s="23" customFormat="1" ht="15.75" thickBot="1">
      <c r="C254" s="51"/>
      <c r="D254" s="52"/>
      <c r="E254" s="52"/>
      <c r="F254" s="52"/>
      <c r="G254" s="53"/>
      <c r="H254" s="52"/>
      <c r="I254" s="52"/>
      <c r="J254" s="52"/>
      <c r="K254" s="52"/>
      <c r="L254" s="52"/>
      <c r="M254" s="52"/>
      <c r="N254" s="52"/>
      <c r="O254" s="52"/>
      <c r="P254" s="52"/>
      <c r="Q254" s="52"/>
      <c r="R254" s="52"/>
      <c r="S254" s="260"/>
      <c r="T254" s="52"/>
      <c r="U254" s="52"/>
      <c r="V254" s="52"/>
      <c r="W254" s="54"/>
      <c r="X254" s="52"/>
      <c r="Y254" s="52"/>
      <c r="Z254" s="54"/>
      <c r="AA254" s="52"/>
      <c r="AB254" s="52"/>
      <c r="AC254" s="52"/>
      <c r="AD254" s="52"/>
      <c r="AE254" s="52"/>
      <c r="AF254" s="52"/>
      <c r="AG254" s="52"/>
      <c r="AH254" s="52"/>
      <c r="AI254" s="60"/>
      <c r="AJ254" s="60"/>
      <c r="AK254" s="60"/>
      <c r="AL254" s="176"/>
    </row>
    <row r="255" spans="1:38" s="23" customFormat="1">
      <c r="A255" s="33">
        <v>24</v>
      </c>
      <c r="B255" s="33"/>
      <c r="C255" s="34" t="str">
        <f>IF(ISBLANK(C256),"",C256)</f>
        <v/>
      </c>
      <c r="D255" s="35" t="str">
        <f t="shared" ref="D255:D262" ca="1" si="138">$F$44</f>
        <v>March</v>
      </c>
      <c r="E255" s="36" t="str">
        <f t="shared" ref="E255:E262" ca="1" si="139">$N$1</f>
        <v>2024</v>
      </c>
      <c r="F255" s="36">
        <f>IF(OR(R255&gt;0, S255&gt;0), "3110", )</f>
        <v>0</v>
      </c>
      <c r="G255" s="36">
        <f>IF(OR(R255&gt;0, S255&gt;0), "13U10", )</f>
        <v>0</v>
      </c>
      <c r="H255" s="36">
        <f>IF(OR(R255&gt;0, S255&gt;0), "1000002", )</f>
        <v>0</v>
      </c>
      <c r="I255" s="36" t="str">
        <f>IF(ISBLANK(C256),"", IF(OR(R255&gt;=100000, S255&gt;=100000), "102110", VLOOKUP(C255,$D$1:$F$13,2,FALSE)))</f>
        <v/>
      </c>
      <c r="J255" s="36">
        <f>IF(OR(R255&gt;0, S255&gt;0), "00", )</f>
        <v>0</v>
      </c>
      <c r="K255" s="36">
        <f>IF(OR(R255&gt;0, S255&gt;0), "000", )</f>
        <v>0</v>
      </c>
      <c r="L255" s="36">
        <f>IF(OR(R255&gt;0, S255&gt;0), "0000000000", )</f>
        <v>0</v>
      </c>
      <c r="M255" s="36">
        <f>IF(OR(R255&gt;0, S255&gt;0), "000000", )</f>
        <v>0</v>
      </c>
      <c r="N255" s="36">
        <f>IF(OR(R255&gt;0, S255&gt;0), "0000", )</f>
        <v>0</v>
      </c>
      <c r="O255" s="36">
        <f>IF(OR(R255&gt;0, S255&gt;0), "000000", )</f>
        <v>0</v>
      </c>
      <c r="P255" s="36">
        <f>IF(OR(R255&gt;0, S255&gt;0), "000000", )</f>
        <v>0</v>
      </c>
      <c r="Q255" s="36" t="str">
        <f ca="1">"UCD"&amp;" "&amp;D256&amp;" "&amp;"Recharges"&amp;" "&amp;"To"&amp;" "&amp;C256</f>
        <v xml:space="preserve">UCD March Recharges To </v>
      </c>
      <c r="R255" s="259">
        <f>SUM(S256:S262)</f>
        <v>0</v>
      </c>
      <c r="S255" s="259">
        <f>SUM(R256:R262)</f>
        <v>0</v>
      </c>
      <c r="T255" s="37"/>
      <c r="U255" s="37"/>
      <c r="V255" s="37"/>
      <c r="W255" s="38"/>
      <c r="X255" s="37"/>
      <c r="Y255" s="37"/>
      <c r="Z255" s="38"/>
      <c r="AA255" s="37"/>
      <c r="AB255" s="37" t="str">
        <f>IF(ISERROR(VLOOKUP(C255,$AD$1:$AN$12,2,FALSE))," ",(VLOOKUP(C255,$AD$1:$AN$12,2,FALSE)))</f>
        <v xml:space="preserve"> </v>
      </c>
      <c r="AC255" s="37" t="str">
        <f>IF(ISERROR(VLOOKUP(C255,$AD$1:$AN$12,3,FALSE))," ",(VLOOKUP(C255,$AD$1:$AN$12,3,FALSE)))</f>
        <v xml:space="preserve"> </v>
      </c>
      <c r="AD255" s="37" t="str">
        <f>IF(ISERROR(VLOOKUP(C255,$AD$1:$AN$12,4,FALSE))," ",(VLOOKUP(C255,$AD$1:$AN$12,4,FALSE)))</f>
        <v xml:space="preserve"> </v>
      </c>
      <c r="AE255" s="37" t="str">
        <f>IF(ISERROR(VLOOKUP(C255,$AD$1:$AN$12,5,FALSE))," ",(VLOOKUP(C255,$AD$1:$AN$12,5,FALSE)))</f>
        <v xml:space="preserve"> </v>
      </c>
      <c r="AF255" s="37" t="str">
        <f>IF(ISERROR(VLOOKUP(C255,$AD$1:$AN$12,6,FALSE))," ",(VLOOKUP(C255,$AD$1:$AN$12,6,FALSE)))</f>
        <v xml:space="preserve"> </v>
      </c>
      <c r="AG255" s="37" t="str">
        <f>IF(ISERROR(VLOOKUP(C255,$AD$1:$AN$12,7,FALSE))," ",(VLOOKUP(C255,$AD$1:$AN$12,7,FALSE)))</f>
        <v xml:space="preserve"> </v>
      </c>
      <c r="AH255" s="37" t="str">
        <f>IF(ISERROR(VLOOKUP(C255,$AD$1:$AN$12,8,FALSE))," ",(VLOOKUP(C255,$AD$1:$AN$12,8,FALSE)))</f>
        <v xml:space="preserve"> </v>
      </c>
      <c r="AI255" s="57" t="str">
        <f>IF(ISERROR(VLOOKUP(C255,$AD$1:$AN$12,9,FALSE))," ",(VLOOKUP(C255,$AD$1:$AN$12,9,FALSE)))</f>
        <v xml:space="preserve"> </v>
      </c>
      <c r="AJ255" s="57" t="str">
        <f>IF(ISERROR(VLOOKUP(C255,$AD$1:$AN$12,10,FALSE))," ",(VLOOKUP(C255,$AD$1:$AN$12,10,FALSE)))</f>
        <v xml:space="preserve"> </v>
      </c>
      <c r="AK255" s="57" t="str">
        <f>IF(ISERROR(VLOOKUP(C255,$AD$1:$AN$12,11,FALSE))," ",(VLOOKUP(C255,$AD$1:$AN$12,11,FALSE)))</f>
        <v xml:space="preserve"> </v>
      </c>
      <c r="AL255" s="173"/>
    </row>
    <row r="256" spans="1:38" s="23" customFormat="1">
      <c r="C256" s="3"/>
      <c r="D256" s="39" t="str">
        <f t="shared" ca="1" si="138"/>
        <v>March</v>
      </c>
      <c r="E256" s="40" t="str">
        <f t="shared" ca="1" si="139"/>
        <v>2024</v>
      </c>
      <c r="F256" s="4"/>
      <c r="G256" s="4"/>
      <c r="H256" s="9"/>
      <c r="I256" s="1"/>
      <c r="J256" s="1"/>
      <c r="K256" s="1"/>
      <c r="L256" s="4"/>
      <c r="M256" s="9"/>
      <c r="N256" s="1"/>
      <c r="O256" s="4"/>
      <c r="P256" s="4"/>
      <c r="Q256" s="4"/>
      <c r="R256" s="261"/>
      <c r="S256" s="261"/>
      <c r="T256" s="41" t="str">
        <f>IF((ISNUMBER(SEARCH("Reimb",Q256))),"Provide original journal document # in next column &gt;&gt;&gt;&gt;","")</f>
        <v/>
      </c>
      <c r="U256" s="1"/>
      <c r="V256" s="44" t="str">
        <f t="shared" ref="V256:V262" si="140">$F$36&amp;" "&amp;$F$38</f>
        <v xml:space="preserve"> </v>
      </c>
      <c r="W256" s="42">
        <f t="shared" ref="W256:W262" si="141">$F$39</f>
        <v>0</v>
      </c>
      <c r="X256" s="41">
        <f t="shared" ref="X256:X262" si="142">$F$40</f>
        <v>0</v>
      </c>
      <c r="Y256" s="10"/>
      <c r="Z256" s="7"/>
      <c r="AA256" s="10"/>
      <c r="AB256" s="1"/>
      <c r="AC256" s="1"/>
      <c r="AD256" s="1"/>
      <c r="AE256" s="1"/>
      <c r="AF256" s="1"/>
      <c r="AG256" s="1"/>
      <c r="AH256" s="1"/>
      <c r="AI256" s="58"/>
      <c r="AJ256" s="58"/>
      <c r="AK256" s="58"/>
      <c r="AL256" s="170"/>
    </row>
    <row r="257" spans="1:38" s="23" customFormat="1">
      <c r="C257" s="43" t="str">
        <f>C255</f>
        <v/>
      </c>
      <c r="D257" s="39" t="str">
        <f t="shared" ca="1" si="138"/>
        <v>March</v>
      </c>
      <c r="E257" s="40" t="str">
        <f t="shared" ca="1" si="139"/>
        <v>2024</v>
      </c>
      <c r="F257" s="4"/>
      <c r="G257" s="4"/>
      <c r="H257" s="9"/>
      <c r="I257" s="1"/>
      <c r="J257" s="1"/>
      <c r="K257" s="1"/>
      <c r="L257" s="4"/>
      <c r="M257" s="9"/>
      <c r="N257" s="1"/>
      <c r="O257" s="4"/>
      <c r="P257" s="4"/>
      <c r="Q257" s="4"/>
      <c r="R257" s="261"/>
      <c r="S257" s="261"/>
      <c r="T257" s="41" t="str">
        <f t="shared" ref="T257:T262" si="143">IF((ISNUMBER(SEARCH("Reimb",Q257))),"Provide original journal document # in next column &gt;&gt;&gt;&gt;","")</f>
        <v/>
      </c>
      <c r="U257" s="1"/>
      <c r="V257" s="44" t="str">
        <f t="shared" si="140"/>
        <v xml:space="preserve"> </v>
      </c>
      <c r="W257" s="42">
        <f t="shared" si="141"/>
        <v>0</v>
      </c>
      <c r="X257" s="41">
        <f t="shared" si="142"/>
        <v>0</v>
      </c>
      <c r="Y257" s="10"/>
      <c r="Z257" s="7"/>
      <c r="AA257" s="12"/>
      <c r="AB257" s="1"/>
      <c r="AC257" s="1"/>
      <c r="AD257" s="1"/>
      <c r="AE257" s="1"/>
      <c r="AF257" s="1"/>
      <c r="AG257" s="1"/>
      <c r="AH257" s="1"/>
      <c r="AI257" s="58"/>
      <c r="AJ257" s="58"/>
      <c r="AK257" s="58"/>
      <c r="AL257" s="170"/>
    </row>
    <row r="258" spans="1:38" s="23" customFormat="1">
      <c r="C258" s="43" t="str">
        <f>C255</f>
        <v/>
      </c>
      <c r="D258" s="39" t="str">
        <f t="shared" ca="1" si="138"/>
        <v>March</v>
      </c>
      <c r="E258" s="40" t="str">
        <f t="shared" ca="1" si="139"/>
        <v>2024</v>
      </c>
      <c r="F258" s="4"/>
      <c r="G258" s="4"/>
      <c r="H258" s="9"/>
      <c r="I258" s="1"/>
      <c r="J258" s="1"/>
      <c r="K258" s="1"/>
      <c r="L258" s="4"/>
      <c r="M258" s="9"/>
      <c r="N258" s="1"/>
      <c r="O258" s="4"/>
      <c r="P258" s="4"/>
      <c r="Q258" s="4"/>
      <c r="R258" s="261"/>
      <c r="S258" s="261"/>
      <c r="T258" s="41" t="str">
        <f t="shared" si="143"/>
        <v/>
      </c>
      <c r="U258" s="1"/>
      <c r="V258" s="44" t="str">
        <f t="shared" si="140"/>
        <v xml:space="preserve"> </v>
      </c>
      <c r="W258" s="42">
        <f t="shared" si="141"/>
        <v>0</v>
      </c>
      <c r="X258" s="41">
        <f t="shared" si="142"/>
        <v>0</v>
      </c>
      <c r="Y258" s="10"/>
      <c r="Z258" s="7"/>
      <c r="AA258" s="12"/>
      <c r="AB258" s="1"/>
      <c r="AC258" s="1"/>
      <c r="AD258" s="1"/>
      <c r="AE258" s="1"/>
      <c r="AF258" s="1"/>
      <c r="AG258" s="1"/>
      <c r="AH258" s="1"/>
      <c r="AI258" s="58"/>
      <c r="AJ258" s="58"/>
      <c r="AK258" s="58"/>
      <c r="AL258" s="170"/>
    </row>
    <row r="259" spans="1:38" s="23" customFormat="1">
      <c r="C259" s="43" t="str">
        <f>C255</f>
        <v/>
      </c>
      <c r="D259" s="39" t="str">
        <f t="shared" ca="1" si="138"/>
        <v>March</v>
      </c>
      <c r="E259" s="40" t="str">
        <f t="shared" ca="1" si="139"/>
        <v>2024</v>
      </c>
      <c r="F259" s="4"/>
      <c r="G259" s="4"/>
      <c r="H259" s="9"/>
      <c r="I259" s="1"/>
      <c r="J259" s="1"/>
      <c r="K259" s="1"/>
      <c r="L259" s="4"/>
      <c r="M259" s="9"/>
      <c r="N259" s="1"/>
      <c r="O259" s="4"/>
      <c r="P259" s="4"/>
      <c r="Q259" s="4"/>
      <c r="R259" s="261"/>
      <c r="S259" s="261"/>
      <c r="T259" s="41" t="str">
        <f t="shared" si="143"/>
        <v/>
      </c>
      <c r="U259" s="1"/>
      <c r="V259" s="44" t="str">
        <f t="shared" si="140"/>
        <v xml:space="preserve"> </v>
      </c>
      <c r="W259" s="42">
        <f t="shared" si="141"/>
        <v>0</v>
      </c>
      <c r="X259" s="41">
        <f t="shared" si="142"/>
        <v>0</v>
      </c>
      <c r="Y259" s="10"/>
      <c r="Z259" s="7"/>
      <c r="AA259" s="12"/>
      <c r="AB259" s="1"/>
      <c r="AC259" s="1"/>
      <c r="AD259" s="1"/>
      <c r="AE259" s="1"/>
      <c r="AF259" s="1"/>
      <c r="AG259" s="1"/>
      <c r="AH259" s="1"/>
      <c r="AI259" s="58"/>
      <c r="AJ259" s="58"/>
      <c r="AK259" s="58"/>
      <c r="AL259" s="170"/>
    </row>
    <row r="260" spans="1:38" s="23" customFormat="1">
      <c r="C260" s="43" t="str">
        <f>C255</f>
        <v/>
      </c>
      <c r="D260" s="39" t="str">
        <f t="shared" ca="1" si="138"/>
        <v>March</v>
      </c>
      <c r="E260" s="40" t="str">
        <f t="shared" ca="1" si="139"/>
        <v>2024</v>
      </c>
      <c r="F260" s="4"/>
      <c r="G260" s="4"/>
      <c r="H260" s="9"/>
      <c r="I260" s="1"/>
      <c r="J260" s="1"/>
      <c r="K260" s="1"/>
      <c r="L260" s="4"/>
      <c r="M260" s="9"/>
      <c r="N260" s="1"/>
      <c r="O260" s="4"/>
      <c r="P260" s="4"/>
      <c r="Q260" s="4"/>
      <c r="R260" s="261"/>
      <c r="S260" s="261"/>
      <c r="T260" s="41" t="str">
        <f t="shared" si="143"/>
        <v/>
      </c>
      <c r="U260" s="1"/>
      <c r="V260" s="44" t="str">
        <f t="shared" si="140"/>
        <v xml:space="preserve"> </v>
      </c>
      <c r="W260" s="42">
        <f t="shared" si="141"/>
        <v>0</v>
      </c>
      <c r="X260" s="41">
        <f t="shared" si="142"/>
        <v>0</v>
      </c>
      <c r="Y260" s="10"/>
      <c r="Z260" s="7"/>
      <c r="AA260" s="12"/>
      <c r="AB260" s="1"/>
      <c r="AC260" s="1"/>
      <c r="AD260" s="1"/>
      <c r="AE260" s="1"/>
      <c r="AF260" s="1"/>
      <c r="AG260" s="1"/>
      <c r="AH260" s="1"/>
      <c r="AI260" s="58"/>
      <c r="AJ260" s="58"/>
      <c r="AK260" s="58"/>
      <c r="AL260" s="170"/>
    </row>
    <row r="261" spans="1:38" s="23" customFormat="1">
      <c r="C261" s="43" t="str">
        <f>C255</f>
        <v/>
      </c>
      <c r="D261" s="39" t="str">
        <f t="shared" ca="1" si="138"/>
        <v>March</v>
      </c>
      <c r="E261" s="40" t="str">
        <f t="shared" ca="1" si="139"/>
        <v>2024</v>
      </c>
      <c r="F261" s="4"/>
      <c r="G261" s="4"/>
      <c r="H261" s="9"/>
      <c r="I261" s="1"/>
      <c r="J261" s="1"/>
      <c r="K261" s="1"/>
      <c r="L261" s="4"/>
      <c r="M261" s="9"/>
      <c r="N261" s="1"/>
      <c r="O261" s="4"/>
      <c r="P261" s="4"/>
      <c r="Q261" s="4"/>
      <c r="R261" s="261"/>
      <c r="S261" s="261"/>
      <c r="T261" s="41" t="str">
        <f t="shared" si="143"/>
        <v/>
      </c>
      <c r="U261" s="1"/>
      <c r="V261" s="44" t="str">
        <f t="shared" si="140"/>
        <v xml:space="preserve"> </v>
      </c>
      <c r="W261" s="42">
        <f t="shared" si="141"/>
        <v>0</v>
      </c>
      <c r="X261" s="41">
        <f t="shared" si="142"/>
        <v>0</v>
      </c>
      <c r="Y261" s="10"/>
      <c r="Z261" s="7"/>
      <c r="AA261" s="12"/>
      <c r="AB261" s="1"/>
      <c r="AC261" s="1"/>
      <c r="AD261" s="1"/>
      <c r="AE261" s="1"/>
      <c r="AF261" s="1"/>
      <c r="AG261" s="1"/>
      <c r="AH261" s="1"/>
      <c r="AI261" s="58"/>
      <c r="AJ261" s="58"/>
      <c r="AK261" s="58"/>
      <c r="AL261" s="170"/>
    </row>
    <row r="262" spans="1:38" s="23" customFormat="1" ht="15.75" thickBot="1">
      <c r="C262" s="45" t="str">
        <f>C255</f>
        <v/>
      </c>
      <c r="D262" s="46" t="str">
        <f t="shared" ca="1" si="138"/>
        <v>March</v>
      </c>
      <c r="E262" s="47" t="str">
        <f t="shared" ca="1" si="139"/>
        <v>2024</v>
      </c>
      <c r="F262" s="5"/>
      <c r="G262" s="5"/>
      <c r="H262" s="6"/>
      <c r="I262" s="2"/>
      <c r="J262" s="2"/>
      <c r="K262" s="2"/>
      <c r="L262" s="5"/>
      <c r="M262" s="6"/>
      <c r="N262" s="2"/>
      <c r="O262" s="5"/>
      <c r="P262" s="5"/>
      <c r="Q262" s="5"/>
      <c r="R262" s="262"/>
      <c r="S262" s="262"/>
      <c r="T262" s="48" t="str">
        <f t="shared" si="143"/>
        <v/>
      </c>
      <c r="U262" s="2"/>
      <c r="V262" s="49" t="str">
        <f t="shared" si="140"/>
        <v xml:space="preserve"> </v>
      </c>
      <c r="W262" s="50">
        <f t="shared" si="141"/>
        <v>0</v>
      </c>
      <c r="X262" s="48">
        <f t="shared" si="142"/>
        <v>0</v>
      </c>
      <c r="Y262" s="11"/>
      <c r="Z262" s="8"/>
      <c r="AA262" s="11"/>
      <c r="AB262" s="2"/>
      <c r="AC262" s="2"/>
      <c r="AD262" s="2"/>
      <c r="AE262" s="2"/>
      <c r="AF262" s="2"/>
      <c r="AG262" s="2"/>
      <c r="AH262" s="2"/>
      <c r="AI262" s="59"/>
      <c r="AJ262" s="59"/>
      <c r="AK262" s="59"/>
      <c r="AL262" s="174"/>
    </row>
    <row r="263" spans="1:38" s="23" customFormat="1" ht="15.75" thickBot="1">
      <c r="C263" s="51"/>
      <c r="D263" s="52"/>
      <c r="E263" s="52"/>
      <c r="F263" s="52"/>
      <c r="G263" s="53"/>
      <c r="H263" s="52"/>
      <c r="I263" s="52"/>
      <c r="J263" s="52"/>
      <c r="K263" s="52"/>
      <c r="L263" s="52"/>
      <c r="M263" s="52"/>
      <c r="N263" s="52"/>
      <c r="O263" s="52"/>
      <c r="P263" s="52"/>
      <c r="Q263" s="52"/>
      <c r="R263" s="52"/>
      <c r="S263" s="260"/>
      <c r="T263" s="52"/>
      <c r="U263" s="52"/>
      <c r="V263" s="52"/>
      <c r="W263" s="54"/>
      <c r="X263" s="52"/>
      <c r="Y263" s="52"/>
      <c r="Z263" s="54"/>
      <c r="AA263" s="52"/>
      <c r="AB263" s="52"/>
      <c r="AC263" s="52"/>
      <c r="AD263" s="52"/>
      <c r="AE263" s="52"/>
      <c r="AF263" s="52"/>
      <c r="AG263" s="52"/>
      <c r="AH263" s="52"/>
      <c r="AI263" s="60"/>
      <c r="AJ263" s="60"/>
      <c r="AK263" s="60"/>
      <c r="AL263" s="176"/>
    </row>
    <row r="264" spans="1:38" s="23" customFormat="1">
      <c r="A264" s="33">
        <v>25</v>
      </c>
      <c r="B264" s="33"/>
      <c r="C264" s="34" t="str">
        <f>IF(ISBLANK(C265),"",C265)</f>
        <v/>
      </c>
      <c r="D264" s="35" t="str">
        <f t="shared" ref="D264:D271" ca="1" si="144">$F$44</f>
        <v>March</v>
      </c>
      <c r="E264" s="36" t="str">
        <f t="shared" ref="E264:E271" ca="1" si="145">$N$1</f>
        <v>2024</v>
      </c>
      <c r="F264" s="36">
        <f>IF(OR(R264&gt;0, S264&gt;0), "3110", )</f>
        <v>0</v>
      </c>
      <c r="G264" s="36">
        <f>IF(OR(R264&gt;0, S264&gt;0), "13U10", )</f>
        <v>0</v>
      </c>
      <c r="H264" s="36">
        <f>IF(OR(R264&gt;0, S264&gt;0), "1000002", )</f>
        <v>0</v>
      </c>
      <c r="I264" s="36" t="str">
        <f>IF(ISBLANK(C265),"", IF(OR(R264&gt;=100000, S264&gt;=100000), "102110", VLOOKUP(C264,$D$1:$F$13,2,FALSE)))</f>
        <v/>
      </c>
      <c r="J264" s="36">
        <f>IF(OR(R264&gt;0, S264&gt;0), "00", )</f>
        <v>0</v>
      </c>
      <c r="K264" s="36">
        <f>IF(OR(R264&gt;0, S264&gt;0), "000", )</f>
        <v>0</v>
      </c>
      <c r="L264" s="36">
        <f>IF(OR(R264&gt;0, S264&gt;0), "0000000000", )</f>
        <v>0</v>
      </c>
      <c r="M264" s="36">
        <f>IF(OR(R264&gt;0, S264&gt;0), "000000", )</f>
        <v>0</v>
      </c>
      <c r="N264" s="36">
        <f>IF(OR(R264&gt;0, S264&gt;0), "0000", )</f>
        <v>0</v>
      </c>
      <c r="O264" s="36">
        <f>IF(OR(R264&gt;0, S264&gt;0), "000000", )</f>
        <v>0</v>
      </c>
      <c r="P264" s="36">
        <f>IF(OR(R264&gt;0, S264&gt;0), "000000", )</f>
        <v>0</v>
      </c>
      <c r="Q264" s="36" t="str">
        <f ca="1">"UCD"&amp;" "&amp;D265&amp;" "&amp;"Recharges"&amp;" "&amp;"To"&amp;" "&amp;C265</f>
        <v xml:space="preserve">UCD March Recharges To </v>
      </c>
      <c r="R264" s="259">
        <f>SUM(S265:S271)</f>
        <v>0</v>
      </c>
      <c r="S264" s="259">
        <f>SUM(R265:R271)</f>
        <v>0</v>
      </c>
      <c r="T264" s="37"/>
      <c r="U264" s="37"/>
      <c r="V264" s="37"/>
      <c r="W264" s="38"/>
      <c r="X264" s="37"/>
      <c r="Y264" s="37"/>
      <c r="Z264" s="38"/>
      <c r="AA264" s="37"/>
      <c r="AB264" s="37" t="str">
        <f>IF(ISERROR(VLOOKUP(C264,$AD$1:$AN$12,2,FALSE))," ",(VLOOKUP(C264,$AD$1:$AN$12,2,FALSE)))</f>
        <v xml:space="preserve"> </v>
      </c>
      <c r="AC264" s="37" t="str">
        <f>IF(ISERROR(VLOOKUP(C264,$AD$1:$AN$12,3,FALSE))," ",(VLOOKUP(C264,$AD$1:$AN$12,3,FALSE)))</f>
        <v xml:space="preserve"> </v>
      </c>
      <c r="AD264" s="37" t="str">
        <f>IF(ISERROR(VLOOKUP(C264,$AD$1:$AN$12,4,FALSE))," ",(VLOOKUP(C264,$AD$1:$AN$12,4,FALSE)))</f>
        <v xml:space="preserve"> </v>
      </c>
      <c r="AE264" s="37" t="str">
        <f>IF(ISERROR(VLOOKUP(C264,$AD$1:$AN$12,5,FALSE))," ",(VLOOKUP(C264,$AD$1:$AN$12,5,FALSE)))</f>
        <v xml:space="preserve"> </v>
      </c>
      <c r="AF264" s="37" t="str">
        <f>IF(ISERROR(VLOOKUP(C264,$AD$1:$AN$12,6,FALSE))," ",(VLOOKUP(C264,$AD$1:$AN$12,6,FALSE)))</f>
        <v xml:space="preserve"> </v>
      </c>
      <c r="AG264" s="37" t="str">
        <f>IF(ISERROR(VLOOKUP(C264,$AD$1:$AN$12,7,FALSE))," ",(VLOOKUP(C264,$AD$1:$AN$12,7,FALSE)))</f>
        <v xml:space="preserve"> </v>
      </c>
      <c r="AH264" s="37" t="str">
        <f>IF(ISERROR(VLOOKUP(C264,$AD$1:$AN$12,8,FALSE))," ",(VLOOKUP(C264,$AD$1:$AN$12,8,FALSE)))</f>
        <v xml:space="preserve"> </v>
      </c>
      <c r="AI264" s="57" t="str">
        <f>IF(ISERROR(VLOOKUP(C264,$AD$1:$AN$12,9,FALSE))," ",(VLOOKUP(C264,$AD$1:$AN$12,9,FALSE)))</f>
        <v xml:space="preserve"> </v>
      </c>
      <c r="AJ264" s="57" t="str">
        <f>IF(ISERROR(VLOOKUP(C264,$AD$1:$AN$12,10,FALSE))," ",(VLOOKUP(C264,$AD$1:$AN$12,10,FALSE)))</f>
        <v xml:space="preserve"> </v>
      </c>
      <c r="AK264" s="57" t="str">
        <f>IF(ISERROR(VLOOKUP(C264,$AD$1:$AN$12,11,FALSE))," ",(VLOOKUP(C264,$AD$1:$AN$12,11,FALSE)))</f>
        <v xml:space="preserve"> </v>
      </c>
      <c r="AL264" s="173"/>
    </row>
    <row r="265" spans="1:38" s="23" customFormat="1">
      <c r="C265" s="3"/>
      <c r="D265" s="39" t="str">
        <f t="shared" ca="1" si="144"/>
        <v>March</v>
      </c>
      <c r="E265" s="40" t="str">
        <f t="shared" ca="1" si="145"/>
        <v>2024</v>
      </c>
      <c r="F265" s="4"/>
      <c r="G265" s="4"/>
      <c r="H265" s="9"/>
      <c r="I265" s="1"/>
      <c r="J265" s="1"/>
      <c r="K265" s="1"/>
      <c r="L265" s="4"/>
      <c r="M265" s="9"/>
      <c r="N265" s="1"/>
      <c r="O265" s="4"/>
      <c r="P265" s="4"/>
      <c r="Q265" s="4"/>
      <c r="R265" s="261"/>
      <c r="S265" s="261"/>
      <c r="T265" s="41" t="str">
        <f>IF((ISNUMBER(SEARCH("Reimb",Q265))),"Provide original journal document # in next column &gt;&gt;&gt;&gt;","")</f>
        <v/>
      </c>
      <c r="U265" s="1"/>
      <c r="V265" s="44" t="str">
        <f t="shared" ref="V265:V271" si="146">$F$36&amp;" "&amp;$F$38</f>
        <v xml:space="preserve"> </v>
      </c>
      <c r="W265" s="42">
        <f t="shared" ref="W265:W271" si="147">$F$39</f>
        <v>0</v>
      </c>
      <c r="X265" s="41">
        <f t="shared" ref="X265:X271" si="148">$F$40</f>
        <v>0</v>
      </c>
      <c r="Y265" s="10"/>
      <c r="Z265" s="7"/>
      <c r="AA265" s="10"/>
      <c r="AB265" s="1"/>
      <c r="AC265" s="1"/>
      <c r="AD265" s="1"/>
      <c r="AE265" s="1"/>
      <c r="AF265" s="1"/>
      <c r="AG265" s="1"/>
      <c r="AH265" s="1"/>
      <c r="AI265" s="58"/>
      <c r="AJ265" s="58"/>
      <c r="AK265" s="58"/>
      <c r="AL265" s="170"/>
    </row>
    <row r="266" spans="1:38" s="23" customFormat="1">
      <c r="C266" s="43" t="str">
        <f>C264</f>
        <v/>
      </c>
      <c r="D266" s="39" t="str">
        <f t="shared" ca="1" si="144"/>
        <v>March</v>
      </c>
      <c r="E266" s="40" t="str">
        <f t="shared" ca="1" si="145"/>
        <v>2024</v>
      </c>
      <c r="F266" s="4"/>
      <c r="G266" s="4"/>
      <c r="H266" s="9"/>
      <c r="I266" s="1"/>
      <c r="J266" s="1"/>
      <c r="K266" s="1"/>
      <c r="L266" s="4"/>
      <c r="M266" s="9"/>
      <c r="N266" s="1"/>
      <c r="O266" s="4"/>
      <c r="P266" s="4"/>
      <c r="Q266" s="4"/>
      <c r="R266" s="261"/>
      <c r="S266" s="261"/>
      <c r="T266" s="41" t="str">
        <f t="shared" ref="T266:T271" si="149">IF((ISNUMBER(SEARCH("Reimb",Q266))),"Provide original journal document # in next column &gt;&gt;&gt;&gt;","")</f>
        <v/>
      </c>
      <c r="U266" s="1"/>
      <c r="V266" s="44" t="str">
        <f t="shared" si="146"/>
        <v xml:space="preserve"> </v>
      </c>
      <c r="W266" s="42">
        <f t="shared" si="147"/>
        <v>0</v>
      </c>
      <c r="X266" s="41">
        <f t="shared" si="148"/>
        <v>0</v>
      </c>
      <c r="Y266" s="10"/>
      <c r="Z266" s="7"/>
      <c r="AA266" s="12"/>
      <c r="AB266" s="1"/>
      <c r="AC266" s="1"/>
      <c r="AD266" s="1"/>
      <c r="AE266" s="1"/>
      <c r="AF266" s="1"/>
      <c r="AG266" s="1"/>
      <c r="AH266" s="1"/>
      <c r="AI266" s="58"/>
      <c r="AJ266" s="58"/>
      <c r="AK266" s="58"/>
      <c r="AL266" s="170"/>
    </row>
    <row r="267" spans="1:38" s="23" customFormat="1">
      <c r="C267" s="43" t="str">
        <f>C264</f>
        <v/>
      </c>
      <c r="D267" s="39" t="str">
        <f t="shared" ca="1" si="144"/>
        <v>March</v>
      </c>
      <c r="E267" s="40" t="str">
        <f t="shared" ca="1" si="145"/>
        <v>2024</v>
      </c>
      <c r="F267" s="4"/>
      <c r="G267" s="4"/>
      <c r="H267" s="9"/>
      <c r="I267" s="1"/>
      <c r="J267" s="1"/>
      <c r="K267" s="1"/>
      <c r="L267" s="4"/>
      <c r="M267" s="9"/>
      <c r="N267" s="1"/>
      <c r="O267" s="4"/>
      <c r="P267" s="4"/>
      <c r="Q267" s="4"/>
      <c r="R267" s="261"/>
      <c r="S267" s="261"/>
      <c r="T267" s="41" t="str">
        <f t="shared" si="149"/>
        <v/>
      </c>
      <c r="U267" s="1"/>
      <c r="V267" s="44" t="str">
        <f t="shared" si="146"/>
        <v xml:space="preserve"> </v>
      </c>
      <c r="W267" s="42">
        <f t="shared" si="147"/>
        <v>0</v>
      </c>
      <c r="X267" s="41">
        <f t="shared" si="148"/>
        <v>0</v>
      </c>
      <c r="Y267" s="10"/>
      <c r="Z267" s="7"/>
      <c r="AA267" s="12"/>
      <c r="AB267" s="1"/>
      <c r="AC267" s="1"/>
      <c r="AD267" s="1"/>
      <c r="AE267" s="1"/>
      <c r="AF267" s="1"/>
      <c r="AG267" s="1"/>
      <c r="AH267" s="1"/>
      <c r="AI267" s="58"/>
      <c r="AJ267" s="58"/>
      <c r="AK267" s="58"/>
      <c r="AL267" s="170"/>
    </row>
    <row r="268" spans="1:38" s="23" customFormat="1">
      <c r="C268" s="43" t="str">
        <f>C264</f>
        <v/>
      </c>
      <c r="D268" s="39" t="str">
        <f t="shared" ca="1" si="144"/>
        <v>March</v>
      </c>
      <c r="E268" s="40" t="str">
        <f t="shared" ca="1" si="145"/>
        <v>2024</v>
      </c>
      <c r="F268" s="4"/>
      <c r="G268" s="4"/>
      <c r="H268" s="9"/>
      <c r="I268" s="1"/>
      <c r="J268" s="1"/>
      <c r="K268" s="1"/>
      <c r="L268" s="4"/>
      <c r="M268" s="9"/>
      <c r="N268" s="1"/>
      <c r="O268" s="4"/>
      <c r="P268" s="4"/>
      <c r="Q268" s="4"/>
      <c r="R268" s="261"/>
      <c r="S268" s="261"/>
      <c r="T268" s="41" t="str">
        <f t="shared" si="149"/>
        <v/>
      </c>
      <c r="U268" s="1"/>
      <c r="V268" s="44" t="str">
        <f t="shared" si="146"/>
        <v xml:space="preserve"> </v>
      </c>
      <c r="W268" s="42">
        <f t="shared" si="147"/>
        <v>0</v>
      </c>
      <c r="X268" s="41">
        <f t="shared" si="148"/>
        <v>0</v>
      </c>
      <c r="Y268" s="10"/>
      <c r="Z268" s="7"/>
      <c r="AA268" s="12"/>
      <c r="AB268" s="1"/>
      <c r="AC268" s="1"/>
      <c r="AD268" s="1"/>
      <c r="AE268" s="1"/>
      <c r="AF268" s="1"/>
      <c r="AG268" s="1"/>
      <c r="AH268" s="1"/>
      <c r="AI268" s="58"/>
      <c r="AJ268" s="58"/>
      <c r="AK268" s="58"/>
      <c r="AL268" s="170"/>
    </row>
    <row r="269" spans="1:38" s="23" customFormat="1">
      <c r="C269" s="43" t="str">
        <f>C264</f>
        <v/>
      </c>
      <c r="D269" s="39" t="str">
        <f t="shared" ca="1" si="144"/>
        <v>March</v>
      </c>
      <c r="E269" s="40" t="str">
        <f t="shared" ca="1" si="145"/>
        <v>2024</v>
      </c>
      <c r="F269" s="4"/>
      <c r="G269" s="4"/>
      <c r="H269" s="9"/>
      <c r="I269" s="1"/>
      <c r="J269" s="1"/>
      <c r="K269" s="1"/>
      <c r="L269" s="4"/>
      <c r="M269" s="9"/>
      <c r="N269" s="1"/>
      <c r="O269" s="4"/>
      <c r="P269" s="4"/>
      <c r="Q269" s="4"/>
      <c r="R269" s="261"/>
      <c r="S269" s="261"/>
      <c r="T269" s="41" t="str">
        <f t="shared" si="149"/>
        <v/>
      </c>
      <c r="U269" s="1"/>
      <c r="V269" s="44" t="str">
        <f t="shared" si="146"/>
        <v xml:space="preserve"> </v>
      </c>
      <c r="W269" s="42">
        <f t="shared" si="147"/>
        <v>0</v>
      </c>
      <c r="X269" s="41">
        <f t="shared" si="148"/>
        <v>0</v>
      </c>
      <c r="Y269" s="10"/>
      <c r="Z269" s="7"/>
      <c r="AA269" s="12"/>
      <c r="AB269" s="1"/>
      <c r="AC269" s="1"/>
      <c r="AD269" s="1"/>
      <c r="AE269" s="1"/>
      <c r="AF269" s="1"/>
      <c r="AG269" s="1"/>
      <c r="AH269" s="1"/>
      <c r="AI269" s="58"/>
      <c r="AJ269" s="58"/>
      <c r="AK269" s="58"/>
      <c r="AL269" s="170"/>
    </row>
    <row r="270" spans="1:38" s="23" customFormat="1">
      <c r="C270" s="43" t="str">
        <f>C264</f>
        <v/>
      </c>
      <c r="D270" s="39" t="str">
        <f t="shared" ca="1" si="144"/>
        <v>March</v>
      </c>
      <c r="E270" s="40" t="str">
        <f t="shared" ca="1" si="145"/>
        <v>2024</v>
      </c>
      <c r="F270" s="4"/>
      <c r="G270" s="4"/>
      <c r="H270" s="9"/>
      <c r="I270" s="1"/>
      <c r="J270" s="1"/>
      <c r="K270" s="1"/>
      <c r="L270" s="4"/>
      <c r="M270" s="9"/>
      <c r="N270" s="1"/>
      <c r="O270" s="4"/>
      <c r="P270" s="4"/>
      <c r="Q270" s="4"/>
      <c r="R270" s="261"/>
      <c r="S270" s="261"/>
      <c r="T270" s="41" t="str">
        <f t="shared" si="149"/>
        <v/>
      </c>
      <c r="U270" s="1"/>
      <c r="V270" s="44" t="str">
        <f t="shared" si="146"/>
        <v xml:space="preserve"> </v>
      </c>
      <c r="W270" s="42">
        <f t="shared" si="147"/>
        <v>0</v>
      </c>
      <c r="X270" s="41">
        <f t="shared" si="148"/>
        <v>0</v>
      </c>
      <c r="Y270" s="10"/>
      <c r="Z270" s="7"/>
      <c r="AA270" s="12"/>
      <c r="AB270" s="1"/>
      <c r="AC270" s="1"/>
      <c r="AD270" s="1"/>
      <c r="AE270" s="1"/>
      <c r="AF270" s="1"/>
      <c r="AG270" s="1"/>
      <c r="AH270" s="1"/>
      <c r="AI270" s="58"/>
      <c r="AJ270" s="58"/>
      <c r="AK270" s="58"/>
      <c r="AL270" s="170"/>
    </row>
    <row r="271" spans="1:38" s="23" customFormat="1" ht="15.75" thickBot="1">
      <c r="C271" s="45" t="str">
        <f>C264</f>
        <v/>
      </c>
      <c r="D271" s="46" t="str">
        <f t="shared" ca="1" si="144"/>
        <v>March</v>
      </c>
      <c r="E271" s="47" t="str">
        <f t="shared" ca="1" si="145"/>
        <v>2024</v>
      </c>
      <c r="F271" s="5"/>
      <c r="G271" s="5"/>
      <c r="H271" s="6"/>
      <c r="I271" s="2"/>
      <c r="J271" s="2"/>
      <c r="K271" s="2"/>
      <c r="L271" s="5"/>
      <c r="M271" s="6"/>
      <c r="N271" s="2"/>
      <c r="O271" s="5"/>
      <c r="P271" s="5"/>
      <c r="Q271" s="5"/>
      <c r="R271" s="262"/>
      <c r="S271" s="262"/>
      <c r="T271" s="48" t="str">
        <f t="shared" si="149"/>
        <v/>
      </c>
      <c r="U271" s="2"/>
      <c r="V271" s="49" t="str">
        <f t="shared" si="146"/>
        <v xml:space="preserve"> </v>
      </c>
      <c r="W271" s="50">
        <f t="shared" si="147"/>
        <v>0</v>
      </c>
      <c r="X271" s="48">
        <f t="shared" si="148"/>
        <v>0</v>
      </c>
      <c r="Y271" s="11"/>
      <c r="Z271" s="8"/>
      <c r="AA271" s="11"/>
      <c r="AB271" s="2"/>
      <c r="AC271" s="2"/>
      <c r="AD271" s="2"/>
      <c r="AE271" s="2"/>
      <c r="AF271" s="2"/>
      <c r="AG271" s="2"/>
      <c r="AH271" s="2"/>
      <c r="AI271" s="59"/>
      <c r="AJ271" s="59"/>
      <c r="AK271" s="59"/>
      <c r="AL271" s="174"/>
    </row>
  </sheetData>
  <sheetProtection algorithmName="SHA-512" hashValue="ncGVS3wMJwHmVbqfKvXVa4lJCwkHJjQYd/Qo6W/DlWrfw9bs3chk1TDP/thZ4cQRGL5dgDTJlnj5Rb5r84oDDg==" saltValue="hY4i+9UFKEHWWjY0Tjl7MQ==" spinCount="100000" sheet="1" objects="1" scenarios="1"/>
  <sortState xmlns:xlrd2="http://schemas.microsoft.com/office/spreadsheetml/2017/richdata2" ref="P2:Q26">
    <sortCondition ref="P2:P26"/>
  </sortState>
  <dataConsolidate/>
  <mergeCells count="8">
    <mergeCell ref="AB47:AK47"/>
    <mergeCell ref="F36:J36"/>
    <mergeCell ref="F38:J38"/>
    <mergeCell ref="F39:J39"/>
    <mergeCell ref="F40:J40"/>
    <mergeCell ref="F44:G44"/>
    <mergeCell ref="F41:J41"/>
    <mergeCell ref="F37:J37"/>
  </mergeCells>
  <conditionalFormatting sqref="E48">
    <cfRule type="cellIs" dxfId="1249" priority="34687" operator="equal">
      <formula>"""1195010"""</formula>
    </cfRule>
    <cfRule type="cellIs" dxfId="1248" priority="34688" operator="equal">
      <formula>"""1195010"""</formula>
    </cfRule>
  </conditionalFormatting>
  <conditionalFormatting sqref="E57">
    <cfRule type="cellIs" dxfId="1247" priority="33212" operator="equal">
      <formula>"""1195010"""</formula>
    </cfRule>
    <cfRule type="cellIs" dxfId="1246" priority="33213" operator="equal">
      <formula>"""1195010"""</formula>
    </cfRule>
  </conditionalFormatting>
  <conditionalFormatting sqref="E66">
    <cfRule type="cellIs" dxfId="1245" priority="33128" operator="equal">
      <formula>"""1195010"""</formula>
    </cfRule>
    <cfRule type="cellIs" dxfId="1244" priority="33129" operator="equal">
      <formula>"""1195010"""</formula>
    </cfRule>
  </conditionalFormatting>
  <conditionalFormatting sqref="E75">
    <cfRule type="cellIs" dxfId="1243" priority="33044" operator="equal">
      <formula>"""1195010"""</formula>
    </cfRule>
    <cfRule type="cellIs" dxfId="1242" priority="33045" operator="equal">
      <formula>"""1195010"""</formula>
    </cfRule>
  </conditionalFormatting>
  <conditionalFormatting sqref="E84">
    <cfRule type="cellIs" dxfId="1241" priority="32960" operator="equal">
      <formula>"""1195010"""</formula>
    </cfRule>
    <cfRule type="cellIs" dxfId="1240" priority="32961" operator="equal">
      <formula>"""1195010"""</formula>
    </cfRule>
  </conditionalFormatting>
  <conditionalFormatting sqref="E93">
    <cfRule type="cellIs" dxfId="1239" priority="32877" operator="equal">
      <formula>"""1195010"""</formula>
    </cfRule>
    <cfRule type="cellIs" dxfId="1238" priority="32876" operator="equal">
      <formula>"""1195010"""</formula>
    </cfRule>
  </conditionalFormatting>
  <conditionalFormatting sqref="E102">
    <cfRule type="cellIs" dxfId="1237" priority="32793" operator="equal">
      <formula>"""1195010"""</formula>
    </cfRule>
    <cfRule type="cellIs" dxfId="1236" priority="32792" operator="equal">
      <formula>"""1195010"""</formula>
    </cfRule>
  </conditionalFormatting>
  <conditionalFormatting sqref="E111">
    <cfRule type="cellIs" dxfId="1235" priority="32708" operator="equal">
      <formula>"""1195010"""</formula>
    </cfRule>
    <cfRule type="cellIs" dxfId="1234" priority="32709" operator="equal">
      <formula>"""1195010"""</formula>
    </cfRule>
  </conditionalFormatting>
  <conditionalFormatting sqref="E120">
    <cfRule type="cellIs" dxfId="1233" priority="32625" operator="equal">
      <formula>"""1195010"""</formula>
    </cfRule>
    <cfRule type="cellIs" dxfId="1232" priority="32624" operator="equal">
      <formula>"""1195010"""</formula>
    </cfRule>
  </conditionalFormatting>
  <conditionalFormatting sqref="E129">
    <cfRule type="cellIs" dxfId="1231" priority="32540" operator="equal">
      <formula>"""1195010"""</formula>
    </cfRule>
    <cfRule type="cellIs" dxfId="1230" priority="32541" operator="equal">
      <formula>"""1195010"""</formula>
    </cfRule>
  </conditionalFormatting>
  <conditionalFormatting sqref="E138">
    <cfRule type="cellIs" dxfId="1229" priority="32457" operator="equal">
      <formula>"""1195010"""</formula>
    </cfRule>
    <cfRule type="cellIs" dxfId="1228" priority="32456" operator="equal">
      <formula>"""1195010"""</formula>
    </cfRule>
  </conditionalFormatting>
  <conditionalFormatting sqref="E147">
    <cfRule type="cellIs" dxfId="1227" priority="32373" operator="equal">
      <formula>"""1195010"""</formula>
    </cfRule>
    <cfRule type="cellIs" dxfId="1226" priority="32372" operator="equal">
      <formula>"""1195010"""</formula>
    </cfRule>
  </conditionalFormatting>
  <conditionalFormatting sqref="E156">
    <cfRule type="cellIs" dxfId="1225" priority="32289" operator="equal">
      <formula>"""1195010"""</formula>
    </cfRule>
    <cfRule type="cellIs" dxfId="1224" priority="32288" operator="equal">
      <formula>"""1195010"""</formula>
    </cfRule>
  </conditionalFormatting>
  <conditionalFormatting sqref="E165">
    <cfRule type="cellIs" dxfId="1223" priority="32204" operator="equal">
      <formula>"""1195010"""</formula>
    </cfRule>
    <cfRule type="cellIs" dxfId="1222" priority="32205" operator="equal">
      <formula>"""1195010"""</formula>
    </cfRule>
  </conditionalFormatting>
  <conditionalFormatting sqref="E174">
    <cfRule type="cellIs" dxfId="1221" priority="32121" operator="equal">
      <formula>"""1195010"""</formula>
    </cfRule>
    <cfRule type="cellIs" dxfId="1220" priority="32120" operator="equal">
      <formula>"""1195010"""</formula>
    </cfRule>
  </conditionalFormatting>
  <conditionalFormatting sqref="E183">
    <cfRule type="cellIs" dxfId="1219" priority="32036" operator="equal">
      <formula>"""1195010"""</formula>
    </cfRule>
    <cfRule type="cellIs" dxfId="1218" priority="32037" operator="equal">
      <formula>"""1195010"""</formula>
    </cfRule>
  </conditionalFormatting>
  <conditionalFormatting sqref="E192">
    <cfRule type="cellIs" dxfId="1217" priority="31952" operator="equal">
      <formula>"""1195010"""</formula>
    </cfRule>
    <cfRule type="cellIs" dxfId="1216" priority="31953" operator="equal">
      <formula>"""1195010"""</formula>
    </cfRule>
  </conditionalFormatting>
  <conditionalFormatting sqref="E201">
    <cfRule type="cellIs" dxfId="1215" priority="31868" operator="equal">
      <formula>"""1195010"""</formula>
    </cfRule>
    <cfRule type="cellIs" dxfId="1214" priority="31869" operator="equal">
      <formula>"""1195010"""</formula>
    </cfRule>
  </conditionalFormatting>
  <conditionalFormatting sqref="E210">
    <cfRule type="cellIs" dxfId="1213" priority="31785" operator="equal">
      <formula>"""1195010"""</formula>
    </cfRule>
    <cfRule type="cellIs" dxfId="1212" priority="31784" operator="equal">
      <formula>"""1195010"""</formula>
    </cfRule>
  </conditionalFormatting>
  <conditionalFormatting sqref="E219">
    <cfRule type="cellIs" dxfId="1211" priority="31700" operator="equal">
      <formula>"""1195010"""</formula>
    </cfRule>
    <cfRule type="cellIs" dxfId="1210" priority="31701" operator="equal">
      <formula>"""1195010"""</formula>
    </cfRule>
  </conditionalFormatting>
  <conditionalFormatting sqref="E228">
    <cfRule type="cellIs" dxfId="1209" priority="31616" operator="equal">
      <formula>"""1195010"""</formula>
    </cfRule>
    <cfRule type="cellIs" dxfId="1208" priority="31617" operator="equal">
      <formula>"""1195010"""</formula>
    </cfRule>
  </conditionalFormatting>
  <conditionalFormatting sqref="E237">
    <cfRule type="cellIs" dxfId="1207" priority="31533" operator="equal">
      <formula>"""1195010"""</formula>
    </cfRule>
    <cfRule type="cellIs" dxfId="1206" priority="31532" operator="equal">
      <formula>"""1195010"""</formula>
    </cfRule>
  </conditionalFormatting>
  <conditionalFormatting sqref="E246">
    <cfRule type="cellIs" dxfId="1205" priority="31448" operator="equal">
      <formula>"""1195010"""</formula>
    </cfRule>
    <cfRule type="cellIs" dxfId="1204" priority="31449" operator="equal">
      <formula>"""1195010"""</formula>
    </cfRule>
  </conditionalFormatting>
  <conditionalFormatting sqref="E255">
    <cfRule type="cellIs" dxfId="1203" priority="31365" operator="equal">
      <formula>"""1195010"""</formula>
    </cfRule>
    <cfRule type="cellIs" dxfId="1202" priority="31364" operator="equal">
      <formula>"""1195010"""</formula>
    </cfRule>
  </conditionalFormatting>
  <conditionalFormatting sqref="E264">
    <cfRule type="cellIs" dxfId="1201" priority="31281" operator="equal">
      <formula>"""1195010"""</formula>
    </cfRule>
    <cfRule type="cellIs" dxfId="1200" priority="31280" operator="equal">
      <formula>"""1195010"""</formula>
    </cfRule>
  </conditionalFormatting>
  <conditionalFormatting sqref="I48">
    <cfRule type="cellIs" dxfId="1199" priority="1840" operator="equal">
      <formula>"1195000"</formula>
    </cfRule>
    <cfRule type="cellIs" dxfId="1198" priority="1839" operator="equal">
      <formula>1195010</formula>
    </cfRule>
  </conditionalFormatting>
  <conditionalFormatting sqref="I57">
    <cfRule type="cellIs" dxfId="1197" priority="1538" operator="equal">
      <formula>1195010</formula>
    </cfRule>
    <cfRule type="cellIs" dxfId="1196" priority="1539" operator="equal">
      <formula>"1195000"</formula>
    </cfRule>
  </conditionalFormatting>
  <conditionalFormatting sqref="I66">
    <cfRule type="cellIs" dxfId="1195" priority="1537" operator="equal">
      <formula>"1195000"</formula>
    </cfRule>
    <cfRule type="cellIs" dxfId="1194" priority="1536" operator="equal">
      <formula>1195010</formula>
    </cfRule>
  </conditionalFormatting>
  <conditionalFormatting sqref="I75">
    <cfRule type="cellIs" dxfId="1193" priority="1534" operator="equal">
      <formula>1195010</formula>
    </cfRule>
    <cfRule type="cellIs" dxfId="1192" priority="1535" operator="equal">
      <formula>"1195000"</formula>
    </cfRule>
  </conditionalFormatting>
  <conditionalFormatting sqref="I84">
    <cfRule type="cellIs" dxfId="1191" priority="1532" operator="equal">
      <formula>1195010</formula>
    </cfRule>
    <cfRule type="cellIs" dxfId="1190" priority="1533" operator="equal">
      <formula>"1195000"</formula>
    </cfRule>
  </conditionalFormatting>
  <conditionalFormatting sqref="I93">
    <cfRule type="cellIs" dxfId="1189" priority="1531" operator="equal">
      <formula>"1195000"</formula>
    </cfRule>
    <cfRule type="cellIs" dxfId="1188" priority="1530" operator="equal">
      <formula>1195010</formula>
    </cfRule>
  </conditionalFormatting>
  <conditionalFormatting sqref="I102">
    <cfRule type="cellIs" dxfId="1187" priority="1528" operator="equal">
      <formula>1195010</formula>
    </cfRule>
    <cfRule type="cellIs" dxfId="1186" priority="1529" operator="equal">
      <formula>"1195000"</formula>
    </cfRule>
  </conditionalFormatting>
  <conditionalFormatting sqref="I111">
    <cfRule type="cellIs" dxfId="1185" priority="1526" operator="equal">
      <formula>1195010</formula>
    </cfRule>
    <cfRule type="cellIs" dxfId="1184" priority="1527" operator="equal">
      <formula>"1195000"</formula>
    </cfRule>
  </conditionalFormatting>
  <conditionalFormatting sqref="I120">
    <cfRule type="cellIs" dxfId="1183" priority="1525" operator="equal">
      <formula>"1195000"</formula>
    </cfRule>
    <cfRule type="cellIs" dxfId="1182" priority="1524" operator="equal">
      <formula>1195010</formula>
    </cfRule>
  </conditionalFormatting>
  <conditionalFormatting sqref="I129">
    <cfRule type="cellIs" dxfId="1181" priority="1522" operator="equal">
      <formula>1195010</formula>
    </cfRule>
    <cfRule type="cellIs" dxfId="1180" priority="1523" operator="equal">
      <formula>"1195000"</formula>
    </cfRule>
  </conditionalFormatting>
  <conditionalFormatting sqref="I138">
    <cfRule type="cellIs" dxfId="1179" priority="1520" operator="equal">
      <formula>1195010</formula>
    </cfRule>
    <cfRule type="cellIs" dxfId="1178" priority="1521" operator="equal">
      <formula>"1195000"</formula>
    </cfRule>
  </conditionalFormatting>
  <conditionalFormatting sqref="I147">
    <cfRule type="cellIs" dxfId="1177" priority="1519" operator="equal">
      <formula>"1195000"</formula>
    </cfRule>
    <cfRule type="cellIs" dxfId="1176" priority="1518" operator="equal">
      <formula>1195010</formula>
    </cfRule>
  </conditionalFormatting>
  <conditionalFormatting sqref="I156">
    <cfRule type="cellIs" dxfId="1175" priority="1516" operator="equal">
      <formula>1195010</formula>
    </cfRule>
    <cfRule type="cellIs" dxfId="1174" priority="1517" operator="equal">
      <formula>"1195000"</formula>
    </cfRule>
  </conditionalFormatting>
  <conditionalFormatting sqref="I165">
    <cfRule type="cellIs" dxfId="1173" priority="1514" operator="equal">
      <formula>1195010</formula>
    </cfRule>
    <cfRule type="cellIs" dxfId="1172" priority="1515" operator="equal">
      <formula>"1195000"</formula>
    </cfRule>
  </conditionalFormatting>
  <conditionalFormatting sqref="I174">
    <cfRule type="cellIs" dxfId="1171" priority="1513" operator="equal">
      <formula>"1195000"</formula>
    </cfRule>
    <cfRule type="cellIs" dxfId="1170" priority="1512" operator="equal">
      <formula>1195010</formula>
    </cfRule>
  </conditionalFormatting>
  <conditionalFormatting sqref="I183">
    <cfRule type="cellIs" dxfId="1169" priority="1511" operator="equal">
      <formula>"1195000"</formula>
    </cfRule>
    <cfRule type="cellIs" dxfId="1168" priority="1510" operator="equal">
      <formula>1195010</formula>
    </cfRule>
  </conditionalFormatting>
  <conditionalFormatting sqref="I192">
    <cfRule type="cellIs" dxfId="1167" priority="1509" operator="equal">
      <formula>"1195000"</formula>
    </cfRule>
    <cfRule type="cellIs" dxfId="1166" priority="1508" operator="equal">
      <formula>1195010</formula>
    </cfRule>
  </conditionalFormatting>
  <conditionalFormatting sqref="I201">
    <cfRule type="cellIs" dxfId="1165" priority="1507" operator="equal">
      <formula>"1195000"</formula>
    </cfRule>
    <cfRule type="cellIs" dxfId="1164" priority="1506" operator="equal">
      <formula>1195010</formula>
    </cfRule>
  </conditionalFormatting>
  <conditionalFormatting sqref="I210">
    <cfRule type="cellIs" dxfId="1163" priority="1505" operator="equal">
      <formula>"1195000"</formula>
    </cfRule>
    <cfRule type="cellIs" dxfId="1162" priority="1504" operator="equal">
      <formula>1195010</formula>
    </cfRule>
  </conditionalFormatting>
  <conditionalFormatting sqref="I219">
    <cfRule type="cellIs" dxfId="1161" priority="1503" operator="equal">
      <formula>"1195000"</formula>
    </cfRule>
    <cfRule type="cellIs" dxfId="1160" priority="1502" operator="equal">
      <formula>1195010</formula>
    </cfRule>
  </conditionalFormatting>
  <conditionalFormatting sqref="I228">
    <cfRule type="cellIs" dxfId="1159" priority="1501" operator="equal">
      <formula>"1195000"</formula>
    </cfRule>
    <cfRule type="cellIs" dxfId="1158" priority="1500" operator="equal">
      <formula>1195010</formula>
    </cfRule>
  </conditionalFormatting>
  <conditionalFormatting sqref="I237">
    <cfRule type="cellIs" dxfId="1157" priority="1499" operator="equal">
      <formula>"1195000"</formula>
    </cfRule>
    <cfRule type="cellIs" dxfId="1156" priority="1498" operator="equal">
      <formula>1195010</formula>
    </cfRule>
  </conditionalFormatting>
  <conditionalFormatting sqref="I246">
    <cfRule type="cellIs" dxfId="1155" priority="1497" operator="equal">
      <formula>"1195000"</formula>
    </cfRule>
    <cfRule type="cellIs" dxfId="1154" priority="1496" operator="equal">
      <formula>1195010</formula>
    </cfRule>
  </conditionalFormatting>
  <conditionalFormatting sqref="I255">
    <cfRule type="cellIs" dxfId="1153" priority="1494" operator="equal">
      <formula>1195010</formula>
    </cfRule>
    <cfRule type="cellIs" dxfId="1152" priority="1495" operator="equal">
      <formula>"1195000"</formula>
    </cfRule>
  </conditionalFormatting>
  <conditionalFormatting sqref="I264">
    <cfRule type="cellIs" dxfId="1151" priority="1493" operator="equal">
      <formula>"1195000"</formula>
    </cfRule>
    <cfRule type="cellIs" dxfId="1150" priority="1492" operator="equal">
      <formula>1195010</formula>
    </cfRule>
  </conditionalFormatting>
  <conditionalFormatting sqref="AB48:AC48">
    <cfRule type="expression" dxfId="1149" priority="5766">
      <formula>$C49="UCI"</formula>
    </cfRule>
  </conditionalFormatting>
  <conditionalFormatting sqref="AB57:AC57">
    <cfRule type="expression" dxfId="1148" priority="553">
      <formula>$C58="UCI"</formula>
    </cfRule>
  </conditionalFormatting>
  <conditionalFormatting sqref="AB66:AC66">
    <cfRule type="expression" dxfId="1147" priority="530">
      <formula>$C67="UCI"</formula>
    </cfRule>
  </conditionalFormatting>
  <conditionalFormatting sqref="AB75:AC75">
    <cfRule type="expression" dxfId="1146" priority="507">
      <formula>$C76="UCI"</formula>
    </cfRule>
  </conditionalFormatting>
  <conditionalFormatting sqref="AB84:AC84">
    <cfRule type="expression" dxfId="1145" priority="484">
      <formula>$C85="UCI"</formula>
    </cfRule>
  </conditionalFormatting>
  <conditionalFormatting sqref="AB93:AC93">
    <cfRule type="expression" dxfId="1144" priority="461">
      <formula>$C94="UCI"</formula>
    </cfRule>
  </conditionalFormatting>
  <conditionalFormatting sqref="AB102:AC102">
    <cfRule type="expression" dxfId="1143" priority="438">
      <formula>$C103="UCI"</formula>
    </cfRule>
  </conditionalFormatting>
  <conditionalFormatting sqref="AB111:AC111">
    <cfRule type="expression" dxfId="1142" priority="415">
      <formula>$C112="UCI"</formula>
    </cfRule>
  </conditionalFormatting>
  <conditionalFormatting sqref="AB120:AC120">
    <cfRule type="expression" dxfId="1141" priority="392">
      <formula>$C121="UCI"</formula>
    </cfRule>
  </conditionalFormatting>
  <conditionalFormatting sqref="AB129:AC129">
    <cfRule type="expression" dxfId="1140" priority="369">
      <formula>$C130="UCI"</formula>
    </cfRule>
  </conditionalFormatting>
  <conditionalFormatting sqref="AB138:AC138">
    <cfRule type="expression" dxfId="1139" priority="346">
      <formula>$C139="UCI"</formula>
    </cfRule>
  </conditionalFormatting>
  <conditionalFormatting sqref="AB147:AC147">
    <cfRule type="expression" dxfId="1138" priority="323">
      <formula>$C148="UCI"</formula>
    </cfRule>
  </conditionalFormatting>
  <conditionalFormatting sqref="AB156:AC156">
    <cfRule type="expression" dxfId="1137" priority="300">
      <formula>$C157="UCI"</formula>
    </cfRule>
  </conditionalFormatting>
  <conditionalFormatting sqref="AB165:AC165">
    <cfRule type="expression" dxfId="1136" priority="277">
      <formula>$C166="UCI"</formula>
    </cfRule>
  </conditionalFormatting>
  <conditionalFormatting sqref="AB174:AC174">
    <cfRule type="expression" dxfId="1135" priority="254">
      <formula>$C175="UCI"</formula>
    </cfRule>
  </conditionalFormatting>
  <conditionalFormatting sqref="AB183:AC183">
    <cfRule type="expression" dxfId="1134" priority="231">
      <formula>$C184="UCI"</formula>
    </cfRule>
  </conditionalFormatting>
  <conditionalFormatting sqref="AB192:AC192">
    <cfRule type="expression" dxfId="1133" priority="208">
      <formula>$C193="UCI"</formula>
    </cfRule>
  </conditionalFormatting>
  <conditionalFormatting sqref="AB201:AC201">
    <cfRule type="expression" dxfId="1132" priority="185">
      <formula>$C202="UCI"</formula>
    </cfRule>
  </conditionalFormatting>
  <conditionalFormatting sqref="AB210:AC210">
    <cfRule type="expression" dxfId="1131" priority="162">
      <formula>$C211="UCI"</formula>
    </cfRule>
  </conditionalFormatting>
  <conditionalFormatting sqref="AB219:AC219">
    <cfRule type="expression" dxfId="1130" priority="139">
      <formula>$C220="UCI"</formula>
    </cfRule>
  </conditionalFormatting>
  <conditionalFormatting sqref="AB228:AC228">
    <cfRule type="expression" dxfId="1129" priority="116">
      <formula>$C229="UCI"</formula>
    </cfRule>
  </conditionalFormatting>
  <conditionalFormatting sqref="AB237:AC237">
    <cfRule type="expression" dxfId="1128" priority="93">
      <formula>$C238="UCI"</formula>
    </cfRule>
  </conditionalFormatting>
  <conditionalFormatting sqref="AB246:AC246">
    <cfRule type="expression" dxfId="1127" priority="70">
      <formula>$C247="UCI"</formula>
    </cfRule>
  </conditionalFormatting>
  <conditionalFormatting sqref="AB255:AC255">
    <cfRule type="expression" dxfId="1126" priority="44">
      <formula>$C256="UCI"</formula>
    </cfRule>
  </conditionalFormatting>
  <conditionalFormatting sqref="AB264:AC264">
    <cfRule type="expression" dxfId="1125" priority="21">
      <formula>$C265="UCI"</formula>
    </cfRule>
  </conditionalFormatting>
  <conditionalFormatting sqref="AB48:AE48">
    <cfRule type="expression" dxfId="1124" priority="5697">
      <formula>$C49="UCSC"</formula>
    </cfRule>
  </conditionalFormatting>
  <conditionalFormatting sqref="AB57:AE57">
    <cfRule type="expression" dxfId="1123" priority="538">
      <formula>$C58="UCSC"</formula>
    </cfRule>
  </conditionalFormatting>
  <conditionalFormatting sqref="AB66:AE66">
    <cfRule type="expression" dxfId="1122" priority="515">
      <formula>$C67="UCSC"</formula>
    </cfRule>
  </conditionalFormatting>
  <conditionalFormatting sqref="AB75:AE75">
    <cfRule type="expression" dxfId="1121" priority="492">
      <formula>$C76="UCSC"</formula>
    </cfRule>
  </conditionalFormatting>
  <conditionalFormatting sqref="AB84:AE84">
    <cfRule type="expression" dxfId="1120" priority="469">
      <formula>$C85="UCSC"</formula>
    </cfRule>
  </conditionalFormatting>
  <conditionalFormatting sqref="AB93:AE93">
    <cfRule type="expression" dxfId="1119" priority="446">
      <formula>$C94="UCSC"</formula>
    </cfRule>
  </conditionalFormatting>
  <conditionalFormatting sqref="AB102:AE102">
    <cfRule type="expression" dxfId="1118" priority="423">
      <formula>$C103="UCSC"</formula>
    </cfRule>
  </conditionalFormatting>
  <conditionalFormatting sqref="AB111:AE111">
    <cfRule type="expression" dxfId="1117" priority="400">
      <formula>$C112="UCSC"</formula>
    </cfRule>
  </conditionalFormatting>
  <conditionalFormatting sqref="AB120:AE120">
    <cfRule type="expression" dxfId="1116" priority="377">
      <formula>$C121="UCSC"</formula>
    </cfRule>
  </conditionalFormatting>
  <conditionalFormatting sqref="AB129:AE129">
    <cfRule type="expression" dxfId="1115" priority="354">
      <formula>$C130="UCSC"</formula>
    </cfRule>
  </conditionalFormatting>
  <conditionalFormatting sqref="AB138:AE138">
    <cfRule type="expression" dxfId="1114" priority="331">
      <formula>$C139="UCSC"</formula>
    </cfRule>
  </conditionalFormatting>
  <conditionalFormatting sqref="AB147:AE147">
    <cfRule type="expression" dxfId="1113" priority="308">
      <formula>$C148="UCSC"</formula>
    </cfRule>
  </conditionalFormatting>
  <conditionalFormatting sqref="AB156:AE156">
    <cfRule type="expression" dxfId="1112" priority="285">
      <formula>$C157="UCSC"</formula>
    </cfRule>
  </conditionalFormatting>
  <conditionalFormatting sqref="AB165:AE165">
    <cfRule type="expression" dxfId="1111" priority="262">
      <formula>$C166="UCSC"</formula>
    </cfRule>
  </conditionalFormatting>
  <conditionalFormatting sqref="AB174:AE174">
    <cfRule type="expression" dxfId="1110" priority="239">
      <formula>$C175="UCSC"</formula>
    </cfRule>
  </conditionalFormatting>
  <conditionalFormatting sqref="AB183:AE183">
    <cfRule type="expression" dxfId="1109" priority="216">
      <formula>$C184="UCSC"</formula>
    </cfRule>
  </conditionalFormatting>
  <conditionalFormatting sqref="AB192:AE192">
    <cfRule type="expression" dxfId="1108" priority="193">
      <formula>$C193="UCSC"</formula>
    </cfRule>
  </conditionalFormatting>
  <conditionalFormatting sqref="AB201:AE201">
    <cfRule type="expression" dxfId="1107" priority="170">
      <formula>$C202="UCSC"</formula>
    </cfRule>
  </conditionalFormatting>
  <conditionalFormatting sqref="AB210:AE210">
    <cfRule type="expression" dxfId="1106" priority="147">
      <formula>$C211="UCSC"</formula>
    </cfRule>
  </conditionalFormatting>
  <conditionalFormatting sqref="AB219:AE219">
    <cfRule type="expression" dxfId="1105" priority="124">
      <formula>$C220="UCSC"</formula>
    </cfRule>
  </conditionalFormatting>
  <conditionalFormatting sqref="AB228:AE228">
    <cfRule type="expression" dxfId="1104" priority="101">
      <formula>$C229="UCSC"</formula>
    </cfRule>
  </conditionalFormatting>
  <conditionalFormatting sqref="AB237:AE237">
    <cfRule type="expression" dxfId="1103" priority="78">
      <formula>$C238="UCSC"</formula>
    </cfRule>
  </conditionalFormatting>
  <conditionalFormatting sqref="AB246:AE246">
    <cfRule type="expression" dxfId="1102" priority="55">
      <formula>$C247="UCSC"</formula>
    </cfRule>
  </conditionalFormatting>
  <conditionalFormatting sqref="AB255:AE255">
    <cfRule type="expression" dxfId="1101" priority="29">
      <formula>$C256="UCSC"</formula>
    </cfRule>
  </conditionalFormatting>
  <conditionalFormatting sqref="AB264:AE264">
    <cfRule type="expression" dxfId="1100" priority="6">
      <formula>$C265="UCSC"</formula>
    </cfRule>
  </conditionalFormatting>
  <conditionalFormatting sqref="AB48:AF48">
    <cfRule type="expression" dxfId="1099" priority="4091">
      <formula>$C49="UCSB"</formula>
    </cfRule>
    <cfRule type="expression" dxfId="1098" priority="5782">
      <formula>$C49= "UCB"</formula>
    </cfRule>
  </conditionalFormatting>
  <conditionalFormatting sqref="AB57:AF57">
    <cfRule type="expression" dxfId="1097" priority="534">
      <formula>$C58="UCSB"</formula>
    </cfRule>
    <cfRule type="expression" dxfId="1096" priority="555">
      <formula>$C58= "UCB"</formula>
    </cfRule>
  </conditionalFormatting>
  <conditionalFormatting sqref="AB66:AF66">
    <cfRule type="expression" dxfId="1095" priority="532">
      <formula>$C67= "UCB"</formula>
    </cfRule>
    <cfRule type="expression" dxfId="1094" priority="511">
      <formula>$C67="UCSB"</formula>
    </cfRule>
  </conditionalFormatting>
  <conditionalFormatting sqref="AB75:AF75">
    <cfRule type="expression" dxfId="1093" priority="488">
      <formula>$C76="UCSB"</formula>
    </cfRule>
    <cfRule type="expression" dxfId="1092" priority="509">
      <formula>$C76= "UCB"</formula>
    </cfRule>
  </conditionalFormatting>
  <conditionalFormatting sqref="AB84:AF84">
    <cfRule type="expression" dxfId="1091" priority="465">
      <formula>$C85="UCSB"</formula>
    </cfRule>
    <cfRule type="expression" dxfId="1090" priority="486">
      <formula>$C85= "UCB"</formula>
    </cfRule>
  </conditionalFormatting>
  <conditionalFormatting sqref="AB93:AF93">
    <cfRule type="expression" dxfId="1089" priority="463">
      <formula>$C94= "UCB"</formula>
    </cfRule>
    <cfRule type="expression" dxfId="1088" priority="442">
      <formula>$C94="UCSB"</formula>
    </cfRule>
  </conditionalFormatting>
  <conditionalFormatting sqref="AB102:AF102">
    <cfRule type="expression" dxfId="1087" priority="419">
      <formula>$C103="UCSB"</formula>
    </cfRule>
    <cfRule type="expression" dxfId="1086" priority="440">
      <formula>$C103= "UCB"</formula>
    </cfRule>
  </conditionalFormatting>
  <conditionalFormatting sqref="AB111:AF111">
    <cfRule type="expression" dxfId="1085" priority="396">
      <formula>$C112="UCSB"</formula>
    </cfRule>
    <cfRule type="expression" dxfId="1084" priority="417">
      <formula>$C112= "UCB"</formula>
    </cfRule>
  </conditionalFormatting>
  <conditionalFormatting sqref="AB120:AF120">
    <cfRule type="expression" dxfId="1083" priority="373">
      <formula>$C121="UCSB"</formula>
    </cfRule>
    <cfRule type="expression" dxfId="1082" priority="394">
      <formula>$C121= "UCB"</formula>
    </cfRule>
  </conditionalFormatting>
  <conditionalFormatting sqref="AB129:AF129">
    <cfRule type="expression" dxfId="1081" priority="350">
      <formula>$C130="UCSB"</formula>
    </cfRule>
    <cfRule type="expression" dxfId="1080" priority="371">
      <formula>$C130= "UCB"</formula>
    </cfRule>
  </conditionalFormatting>
  <conditionalFormatting sqref="AB138:AF138">
    <cfRule type="expression" dxfId="1079" priority="348">
      <formula>$C139= "UCB"</formula>
    </cfRule>
    <cfRule type="expression" dxfId="1078" priority="327">
      <formula>$C139="UCSB"</formula>
    </cfRule>
  </conditionalFormatting>
  <conditionalFormatting sqref="AB147:AF147">
    <cfRule type="expression" dxfId="1077" priority="325">
      <formula>$C148= "UCB"</formula>
    </cfRule>
    <cfRule type="expression" dxfId="1076" priority="304">
      <formula>$C148="UCSB"</formula>
    </cfRule>
  </conditionalFormatting>
  <conditionalFormatting sqref="AB156:AF156">
    <cfRule type="expression" dxfId="1075" priority="302">
      <formula>$C157= "UCB"</formula>
    </cfRule>
    <cfRule type="expression" dxfId="1074" priority="281">
      <formula>$C157="UCSB"</formula>
    </cfRule>
  </conditionalFormatting>
  <conditionalFormatting sqref="AB165:AF165">
    <cfRule type="expression" dxfId="1073" priority="258">
      <formula>$C166="UCSB"</formula>
    </cfRule>
    <cfRule type="expression" dxfId="1072" priority="279">
      <formula>$C166= "UCB"</formula>
    </cfRule>
  </conditionalFormatting>
  <conditionalFormatting sqref="AB174:AF174">
    <cfRule type="expression" dxfId="1071" priority="256">
      <formula>$C175= "UCB"</formula>
    </cfRule>
    <cfRule type="expression" dxfId="1070" priority="235">
      <formula>$C175="UCSB"</formula>
    </cfRule>
  </conditionalFormatting>
  <conditionalFormatting sqref="AB183:AF183">
    <cfRule type="expression" dxfId="1069" priority="212">
      <formula>$C184="UCSB"</formula>
    </cfRule>
    <cfRule type="expression" dxfId="1068" priority="233">
      <formula>$C184= "UCB"</formula>
    </cfRule>
  </conditionalFormatting>
  <conditionalFormatting sqref="AB192:AF192">
    <cfRule type="expression" dxfId="1067" priority="189">
      <formula>$C193="UCSB"</formula>
    </cfRule>
    <cfRule type="expression" dxfId="1066" priority="210">
      <formula>$C193= "UCB"</formula>
    </cfRule>
  </conditionalFormatting>
  <conditionalFormatting sqref="AB201:AF201">
    <cfRule type="expression" dxfId="1065" priority="166">
      <formula>$C202="UCSB"</formula>
    </cfRule>
    <cfRule type="expression" dxfId="1064" priority="187">
      <formula>$C202= "UCB"</formula>
    </cfRule>
  </conditionalFormatting>
  <conditionalFormatting sqref="AB210:AF210">
    <cfRule type="expression" dxfId="1063" priority="143">
      <formula>$C211="UCSB"</formula>
    </cfRule>
    <cfRule type="expression" dxfId="1062" priority="164">
      <formula>$C211= "UCB"</formula>
    </cfRule>
  </conditionalFormatting>
  <conditionalFormatting sqref="AB219:AF219">
    <cfRule type="expression" dxfId="1061" priority="120">
      <formula>$C220="UCSB"</formula>
    </cfRule>
    <cfRule type="expression" dxfId="1060" priority="141">
      <formula>$C220= "UCB"</formula>
    </cfRule>
  </conditionalFormatting>
  <conditionalFormatting sqref="AB228:AF228">
    <cfRule type="expression" dxfId="1059" priority="118">
      <formula>$C229= "UCB"</formula>
    </cfRule>
    <cfRule type="expression" dxfId="1058" priority="97">
      <formula>$C229="UCSB"</formula>
    </cfRule>
  </conditionalFormatting>
  <conditionalFormatting sqref="AB237:AF237">
    <cfRule type="expression" dxfId="1057" priority="95">
      <formula>$C238= "UCB"</formula>
    </cfRule>
    <cfRule type="expression" dxfId="1056" priority="74">
      <formula>$C238="UCSB"</formula>
    </cfRule>
  </conditionalFormatting>
  <conditionalFormatting sqref="AB246:AF246">
    <cfRule type="expression" dxfId="1055" priority="51">
      <formula>$C247="UCSB"</formula>
    </cfRule>
    <cfRule type="expression" dxfId="1054" priority="72">
      <formula>$C247= "UCB"</formula>
    </cfRule>
  </conditionalFormatting>
  <conditionalFormatting sqref="AB255:AF255">
    <cfRule type="expression" dxfId="1053" priority="46">
      <formula>$C256= "UCB"</formula>
    </cfRule>
    <cfRule type="expression" dxfId="1052" priority="25">
      <formula>$C256="UCSB"</formula>
    </cfRule>
  </conditionalFormatting>
  <conditionalFormatting sqref="AB264:AF264">
    <cfRule type="expression" dxfId="1051" priority="2">
      <formula>$C265="UCSB"</formula>
    </cfRule>
    <cfRule type="expression" dxfId="1050" priority="23">
      <formula>$C265= "UCB"</formula>
    </cfRule>
  </conditionalFormatting>
  <conditionalFormatting sqref="AB48:AG48">
    <cfRule type="expression" dxfId="1049" priority="5695">
      <formula>$C49="M-OP"</formula>
    </cfRule>
    <cfRule type="expression" dxfId="1048" priority="5694">
      <formula>$C49="UCM"</formula>
    </cfRule>
    <cfRule type="expression" dxfId="1047" priority="5698">
      <formula>$C49="UCSD"</formula>
    </cfRule>
    <cfRule type="expression" dxfId="1046" priority="5701">
      <formula>$C49="UCSF"</formula>
    </cfRule>
  </conditionalFormatting>
  <conditionalFormatting sqref="AB57:AG57">
    <cfRule type="expression" dxfId="1045" priority="542">
      <formula>$C58="UCSF"</formula>
    </cfRule>
    <cfRule type="expression" dxfId="1044" priority="535">
      <formula>$C58="UCM"</formula>
    </cfRule>
    <cfRule type="expression" dxfId="1043" priority="536">
      <formula>$C58="M-OP"</formula>
    </cfRule>
    <cfRule type="expression" dxfId="1042" priority="539">
      <formula>$C58="UCSD"</formula>
    </cfRule>
  </conditionalFormatting>
  <conditionalFormatting sqref="AB66:AG66">
    <cfRule type="expression" dxfId="1041" priority="519">
      <formula>$C67="UCSF"</formula>
    </cfRule>
    <cfRule type="expression" dxfId="1040" priority="516">
      <formula>$C67="UCSD"</formula>
    </cfRule>
    <cfRule type="expression" dxfId="1039" priority="513">
      <formula>$C67="M-OP"</formula>
    </cfRule>
    <cfRule type="expression" dxfId="1038" priority="512">
      <formula>$C67="UCM"</formula>
    </cfRule>
  </conditionalFormatting>
  <conditionalFormatting sqref="AB75:AG75">
    <cfRule type="expression" dxfId="1037" priority="496">
      <formula>$C76="UCSF"</formula>
    </cfRule>
    <cfRule type="expression" dxfId="1036" priority="493">
      <formula>$C76="UCSD"</formula>
    </cfRule>
    <cfRule type="expression" dxfId="1035" priority="490">
      <formula>$C76="M-OP"</formula>
    </cfRule>
    <cfRule type="expression" dxfId="1034" priority="489">
      <formula>$C76="UCM"</formula>
    </cfRule>
  </conditionalFormatting>
  <conditionalFormatting sqref="AB84:AG84">
    <cfRule type="expression" dxfId="1033" priority="467">
      <formula>$C85="M-OP"</formula>
    </cfRule>
    <cfRule type="expression" dxfId="1032" priority="466">
      <formula>$C85="UCM"</formula>
    </cfRule>
    <cfRule type="expression" dxfId="1031" priority="470">
      <formula>$C85="UCSD"</formula>
    </cfRule>
    <cfRule type="expression" dxfId="1030" priority="473">
      <formula>$C85="UCSF"</formula>
    </cfRule>
  </conditionalFormatting>
  <conditionalFormatting sqref="AB93:AG93">
    <cfRule type="expression" dxfId="1029" priority="444">
      <formula>$C94="M-OP"</formula>
    </cfRule>
    <cfRule type="expression" dxfId="1028" priority="447">
      <formula>$C94="UCSD"</formula>
    </cfRule>
    <cfRule type="expression" dxfId="1027" priority="450">
      <formula>$C94="UCSF"</formula>
    </cfRule>
    <cfRule type="expression" dxfId="1026" priority="443">
      <formula>$C94="UCM"</formula>
    </cfRule>
  </conditionalFormatting>
  <conditionalFormatting sqref="AB102:AG102">
    <cfRule type="expression" dxfId="1025" priority="420">
      <formula>$C103="UCM"</formula>
    </cfRule>
    <cfRule type="expression" dxfId="1024" priority="427">
      <formula>$C103="UCSF"</formula>
    </cfRule>
    <cfRule type="expression" dxfId="1023" priority="421">
      <formula>$C103="M-OP"</formula>
    </cfRule>
    <cfRule type="expression" dxfId="1022" priority="424">
      <formula>$C103="UCSD"</formula>
    </cfRule>
  </conditionalFormatting>
  <conditionalFormatting sqref="AB111:AG111">
    <cfRule type="expression" dxfId="1021" priority="398">
      <formula>$C112="M-OP"</formula>
    </cfRule>
    <cfRule type="expression" dxfId="1020" priority="401">
      <formula>$C112="UCSD"</formula>
    </cfRule>
    <cfRule type="expression" dxfId="1019" priority="404">
      <formula>$C112="UCSF"</formula>
    </cfRule>
    <cfRule type="expression" dxfId="1018" priority="397">
      <formula>$C112="UCM"</formula>
    </cfRule>
  </conditionalFormatting>
  <conditionalFormatting sqref="AB120:AG120">
    <cfRule type="expression" dxfId="1017" priority="378">
      <formula>$C121="UCSD"</formula>
    </cfRule>
    <cfRule type="expression" dxfId="1016" priority="375">
      <formula>$C121="M-OP"</formula>
    </cfRule>
    <cfRule type="expression" dxfId="1015" priority="381">
      <formula>$C121="UCSF"</formula>
    </cfRule>
    <cfRule type="expression" dxfId="1014" priority="374">
      <formula>$C121="UCM"</formula>
    </cfRule>
  </conditionalFormatting>
  <conditionalFormatting sqref="AB129:AG129">
    <cfRule type="expression" dxfId="1013" priority="351">
      <formula>$C130="UCM"</formula>
    </cfRule>
    <cfRule type="expression" dxfId="1012" priority="358">
      <formula>$C130="UCSF"</formula>
    </cfRule>
    <cfRule type="expression" dxfId="1011" priority="355">
      <formula>$C130="UCSD"</formula>
    </cfRule>
    <cfRule type="expression" dxfId="1010" priority="352">
      <formula>$C130="M-OP"</formula>
    </cfRule>
  </conditionalFormatting>
  <conditionalFormatting sqref="AB138:AG138">
    <cfRule type="expression" dxfId="1009" priority="335">
      <formula>$C139="UCSF"</formula>
    </cfRule>
    <cfRule type="expression" dxfId="1008" priority="332">
      <formula>$C139="UCSD"</formula>
    </cfRule>
    <cfRule type="expression" dxfId="1007" priority="329">
      <formula>$C139="M-OP"</formula>
    </cfRule>
    <cfRule type="expression" dxfId="1006" priority="328">
      <formula>$C139="UCM"</formula>
    </cfRule>
  </conditionalFormatting>
  <conditionalFormatting sqref="AB147:AG147">
    <cfRule type="expression" dxfId="1005" priority="306">
      <formula>$C148="M-OP"</formula>
    </cfRule>
    <cfRule type="expression" dxfId="1004" priority="305">
      <formula>$C148="UCM"</formula>
    </cfRule>
    <cfRule type="expression" dxfId="1003" priority="312">
      <formula>$C148="UCSF"</formula>
    </cfRule>
    <cfRule type="expression" dxfId="1002" priority="309">
      <formula>$C148="UCSD"</formula>
    </cfRule>
  </conditionalFormatting>
  <conditionalFormatting sqref="AB156:AG156">
    <cfRule type="expression" dxfId="1001" priority="289">
      <formula>$C157="UCSF"</formula>
    </cfRule>
    <cfRule type="expression" dxfId="1000" priority="283">
      <formula>$C157="M-OP"</formula>
    </cfRule>
    <cfRule type="expression" dxfId="999" priority="282">
      <formula>$C157="UCM"</formula>
    </cfRule>
    <cfRule type="expression" dxfId="998" priority="286">
      <formula>$C157="UCSD"</formula>
    </cfRule>
  </conditionalFormatting>
  <conditionalFormatting sqref="AB165:AG165">
    <cfRule type="expression" dxfId="997" priority="266">
      <formula>$C166="UCSF"</formula>
    </cfRule>
    <cfRule type="expression" dxfId="996" priority="263">
      <formula>$C166="UCSD"</formula>
    </cfRule>
    <cfRule type="expression" dxfId="995" priority="260">
      <formula>$C166="M-OP"</formula>
    </cfRule>
    <cfRule type="expression" dxfId="994" priority="259">
      <formula>$C166="UCM"</formula>
    </cfRule>
  </conditionalFormatting>
  <conditionalFormatting sqref="AB174:AG174">
    <cfRule type="expression" dxfId="993" priority="243">
      <formula>$C175="UCSF"</formula>
    </cfRule>
    <cfRule type="expression" dxfId="992" priority="240">
      <formula>$C175="UCSD"</formula>
    </cfRule>
    <cfRule type="expression" dxfId="991" priority="237">
      <formula>$C175="M-OP"</formula>
    </cfRule>
    <cfRule type="expression" dxfId="990" priority="236">
      <formula>$C175="UCM"</formula>
    </cfRule>
  </conditionalFormatting>
  <conditionalFormatting sqref="AB183:AG183">
    <cfRule type="expression" dxfId="989" priority="217">
      <formula>$C184="UCSD"</formula>
    </cfRule>
    <cfRule type="expression" dxfId="988" priority="220">
      <formula>$C184="UCSF"</formula>
    </cfRule>
    <cfRule type="expression" dxfId="987" priority="214">
      <formula>$C184="M-OP"</formula>
    </cfRule>
    <cfRule type="expression" dxfId="986" priority="213">
      <formula>$C184="UCM"</formula>
    </cfRule>
  </conditionalFormatting>
  <conditionalFormatting sqref="AB192:AG192">
    <cfRule type="expression" dxfId="985" priority="190">
      <formula>$C193="UCM"</formula>
    </cfRule>
    <cfRule type="expression" dxfId="984" priority="191">
      <formula>$C193="M-OP"</formula>
    </cfRule>
    <cfRule type="expression" dxfId="983" priority="194">
      <formula>$C193="UCSD"</formula>
    </cfRule>
    <cfRule type="expression" dxfId="982" priority="197">
      <formula>$C193="UCSF"</formula>
    </cfRule>
  </conditionalFormatting>
  <conditionalFormatting sqref="AB201:AG201">
    <cfRule type="expression" dxfId="981" priority="167">
      <formula>$C202="UCM"</formula>
    </cfRule>
    <cfRule type="expression" dxfId="980" priority="168">
      <formula>$C202="M-OP"</formula>
    </cfRule>
    <cfRule type="expression" dxfId="979" priority="171">
      <formula>$C202="UCSD"</formula>
    </cfRule>
    <cfRule type="expression" dxfId="978" priority="174">
      <formula>$C202="UCSF"</formula>
    </cfRule>
  </conditionalFormatting>
  <conditionalFormatting sqref="AB210:AG210">
    <cfRule type="expression" dxfId="977" priority="151">
      <formula>$C211="UCSF"</formula>
    </cfRule>
    <cfRule type="expression" dxfId="976" priority="148">
      <formula>$C211="UCSD"</formula>
    </cfRule>
    <cfRule type="expression" dxfId="975" priority="145">
      <formula>$C211="M-OP"</formula>
    </cfRule>
    <cfRule type="expression" dxfId="974" priority="144">
      <formula>$C211="UCM"</formula>
    </cfRule>
  </conditionalFormatting>
  <conditionalFormatting sqref="AB219:AG219">
    <cfRule type="expression" dxfId="973" priority="121">
      <formula>$C220="UCM"</formula>
    </cfRule>
    <cfRule type="expression" dxfId="972" priority="122">
      <formula>$C220="M-OP"</formula>
    </cfRule>
    <cfRule type="expression" dxfId="971" priority="125">
      <formula>$C220="UCSD"</formula>
    </cfRule>
    <cfRule type="expression" dxfId="970" priority="128">
      <formula>$C220="UCSF"</formula>
    </cfRule>
  </conditionalFormatting>
  <conditionalFormatting sqref="AB228:AG228">
    <cfRule type="expression" dxfId="969" priority="102">
      <formula>$C229="UCSD"</formula>
    </cfRule>
    <cfRule type="expression" dxfId="968" priority="105">
      <formula>$C229="UCSF"</formula>
    </cfRule>
    <cfRule type="expression" dxfId="967" priority="99">
      <formula>$C229="M-OP"</formula>
    </cfRule>
    <cfRule type="expression" dxfId="966" priority="98">
      <formula>$C229="UCM"</formula>
    </cfRule>
  </conditionalFormatting>
  <conditionalFormatting sqref="AB237:AG237">
    <cfRule type="expression" dxfId="965" priority="79">
      <formula>$C238="UCSD"</formula>
    </cfRule>
    <cfRule type="expression" dxfId="964" priority="76">
      <formula>$C238="M-OP"</formula>
    </cfRule>
    <cfRule type="expression" dxfId="963" priority="75">
      <formula>$C238="UCM"</formula>
    </cfRule>
    <cfRule type="expression" dxfId="962" priority="82">
      <formula>$C238="UCSF"</formula>
    </cfRule>
  </conditionalFormatting>
  <conditionalFormatting sqref="AB246:AG246">
    <cfRule type="expression" dxfId="961" priority="52">
      <formula>$C247="UCM"</formula>
    </cfRule>
    <cfRule type="expression" dxfId="960" priority="53">
      <formula>$C247="M-OP"</formula>
    </cfRule>
    <cfRule type="expression" dxfId="959" priority="56">
      <formula>$C247="UCSD"</formula>
    </cfRule>
    <cfRule type="expression" dxfId="958" priority="59">
      <formula>$C247="UCSF"</formula>
    </cfRule>
  </conditionalFormatting>
  <conditionalFormatting sqref="AB255:AG255">
    <cfRule type="expression" dxfId="957" priority="26">
      <formula>$C256="UCM"</formula>
    </cfRule>
    <cfRule type="expression" dxfId="956" priority="27">
      <formula>$C256="M-OP"</formula>
    </cfRule>
    <cfRule type="expression" dxfId="955" priority="33">
      <formula>$C256="UCSF"</formula>
    </cfRule>
    <cfRule type="expression" dxfId="954" priority="30">
      <formula>$C256="UCSD"</formula>
    </cfRule>
  </conditionalFormatting>
  <conditionalFormatting sqref="AB264:AG264">
    <cfRule type="expression" dxfId="953" priority="7">
      <formula>$C265="UCSD"</formula>
    </cfRule>
    <cfRule type="expression" dxfId="952" priority="10">
      <formula>$C265="UCSF"</formula>
    </cfRule>
    <cfRule type="expression" dxfId="951" priority="3">
      <formula>$C265="UCM"</formula>
    </cfRule>
    <cfRule type="expression" dxfId="950" priority="4">
      <formula>$C265="M-OP"</formula>
    </cfRule>
  </conditionalFormatting>
  <conditionalFormatting sqref="AB48:AI48">
    <cfRule type="expression" dxfId="949" priority="5699">
      <formula>$C49="UCR"</formula>
    </cfRule>
  </conditionalFormatting>
  <conditionalFormatting sqref="AB57:AI57">
    <cfRule type="expression" dxfId="948" priority="540">
      <formula>$C58="UCR"</formula>
    </cfRule>
  </conditionalFormatting>
  <conditionalFormatting sqref="AB66:AI66">
    <cfRule type="expression" dxfId="947" priority="517">
      <formula>$C67="UCR"</formula>
    </cfRule>
  </conditionalFormatting>
  <conditionalFormatting sqref="AB75:AI75">
    <cfRule type="expression" dxfId="946" priority="494">
      <formula>$C76="UCR"</formula>
    </cfRule>
  </conditionalFormatting>
  <conditionalFormatting sqref="AB84:AI84">
    <cfRule type="expression" dxfId="945" priority="471">
      <formula>$C85="UCR"</formula>
    </cfRule>
  </conditionalFormatting>
  <conditionalFormatting sqref="AB93:AI93">
    <cfRule type="expression" dxfId="944" priority="448">
      <formula>$C94="UCR"</formula>
    </cfRule>
  </conditionalFormatting>
  <conditionalFormatting sqref="AB102:AI102">
    <cfRule type="expression" dxfId="943" priority="425">
      <formula>$C103="UCR"</formula>
    </cfRule>
  </conditionalFormatting>
  <conditionalFormatting sqref="AB111:AI111">
    <cfRule type="expression" dxfId="942" priority="402">
      <formula>$C112="UCR"</formula>
    </cfRule>
  </conditionalFormatting>
  <conditionalFormatting sqref="AB120:AI120">
    <cfRule type="expression" dxfId="941" priority="379">
      <formula>$C121="UCR"</formula>
    </cfRule>
  </conditionalFormatting>
  <conditionalFormatting sqref="AB129:AI129">
    <cfRule type="expression" dxfId="940" priority="356">
      <formula>$C130="UCR"</formula>
    </cfRule>
  </conditionalFormatting>
  <conditionalFormatting sqref="AB138:AI138">
    <cfRule type="expression" dxfId="939" priority="333">
      <formula>$C139="UCR"</formula>
    </cfRule>
  </conditionalFormatting>
  <conditionalFormatting sqref="AB147:AI147">
    <cfRule type="expression" dxfId="938" priority="310">
      <formula>$C148="UCR"</formula>
    </cfRule>
  </conditionalFormatting>
  <conditionalFormatting sqref="AB156:AI156">
    <cfRule type="expression" dxfId="937" priority="287">
      <formula>$C157="UCR"</formula>
    </cfRule>
  </conditionalFormatting>
  <conditionalFormatting sqref="AB165:AI165">
    <cfRule type="expression" dxfId="936" priority="264">
      <formula>$C166="UCR"</formula>
    </cfRule>
  </conditionalFormatting>
  <conditionalFormatting sqref="AB174:AI174">
    <cfRule type="expression" dxfId="935" priority="241">
      <formula>$C175="UCR"</formula>
    </cfRule>
  </conditionalFormatting>
  <conditionalFormatting sqref="AB183:AI183">
    <cfRule type="expression" dxfId="934" priority="218">
      <formula>$C184="UCR"</formula>
    </cfRule>
  </conditionalFormatting>
  <conditionalFormatting sqref="AB192:AI192">
    <cfRule type="expression" dxfId="933" priority="195">
      <formula>$C193="UCR"</formula>
    </cfRule>
  </conditionalFormatting>
  <conditionalFormatting sqref="AB201:AI201">
    <cfRule type="expression" dxfId="932" priority="172">
      <formula>$C202="UCR"</formula>
    </cfRule>
  </conditionalFormatting>
  <conditionalFormatting sqref="AB210:AI210">
    <cfRule type="expression" dxfId="931" priority="149">
      <formula>$C211="UCR"</formula>
    </cfRule>
  </conditionalFormatting>
  <conditionalFormatting sqref="AB219:AI219">
    <cfRule type="expression" dxfId="930" priority="126">
      <formula>$C220="UCR"</formula>
    </cfRule>
  </conditionalFormatting>
  <conditionalFormatting sqref="AB228:AI228">
    <cfRule type="expression" dxfId="929" priority="103">
      <formula>$C229="UCR"</formula>
    </cfRule>
  </conditionalFormatting>
  <conditionalFormatting sqref="AB237:AI237">
    <cfRule type="expression" dxfId="928" priority="80">
      <formula>$C238="UCR"</formula>
    </cfRule>
  </conditionalFormatting>
  <conditionalFormatting sqref="AB246:AI246">
    <cfRule type="expression" dxfId="927" priority="57">
      <formula>$C247="UCR"</formula>
    </cfRule>
  </conditionalFormatting>
  <conditionalFormatting sqref="AB255:AI255">
    <cfRule type="expression" dxfId="926" priority="31">
      <formula>$C256="UCR"</formula>
    </cfRule>
  </conditionalFormatting>
  <conditionalFormatting sqref="AB264:AI264">
    <cfRule type="expression" dxfId="925" priority="8">
      <formula>$C265="UCR"</formula>
    </cfRule>
  </conditionalFormatting>
  <conditionalFormatting sqref="AB48:AK48">
    <cfRule type="expression" dxfId="924" priority="1576">
      <formula>$C$49="UC ANR"</formula>
    </cfRule>
  </conditionalFormatting>
  <conditionalFormatting sqref="AB57:AK57">
    <cfRule type="expression" dxfId="923" priority="533">
      <formula>$C$49="UC ANR"</formula>
    </cfRule>
  </conditionalFormatting>
  <conditionalFormatting sqref="AB66:AK66">
    <cfRule type="expression" dxfId="922" priority="510">
      <formula>$C$49="UC ANR"</formula>
    </cfRule>
  </conditionalFormatting>
  <conditionalFormatting sqref="AB75:AK75">
    <cfRule type="expression" dxfId="921" priority="487">
      <formula>$C$49="UC ANR"</formula>
    </cfRule>
  </conditionalFormatting>
  <conditionalFormatting sqref="AB84:AK84">
    <cfRule type="expression" dxfId="920" priority="464">
      <formula>$C$49="UC ANR"</formula>
    </cfRule>
  </conditionalFormatting>
  <conditionalFormatting sqref="AB93:AK93">
    <cfRule type="expression" dxfId="919" priority="441">
      <formula>$C$49="UC ANR"</formula>
    </cfRule>
  </conditionalFormatting>
  <conditionalFormatting sqref="AB102:AK102">
    <cfRule type="expression" dxfId="918" priority="418">
      <formula>$C$49="UC ANR"</formula>
    </cfRule>
  </conditionalFormatting>
  <conditionalFormatting sqref="AB111:AK111">
    <cfRule type="expression" dxfId="917" priority="395">
      <formula>$C$49="UC ANR"</formula>
    </cfRule>
  </conditionalFormatting>
  <conditionalFormatting sqref="AB120:AK120">
    <cfRule type="expression" dxfId="916" priority="372">
      <formula>$C$49="UC ANR"</formula>
    </cfRule>
  </conditionalFormatting>
  <conditionalFormatting sqref="AB129:AK129">
    <cfRule type="expression" dxfId="915" priority="349">
      <formula>$C$49="UC ANR"</formula>
    </cfRule>
  </conditionalFormatting>
  <conditionalFormatting sqref="AB138:AK138">
    <cfRule type="expression" dxfId="914" priority="326">
      <formula>$C$49="UC ANR"</formula>
    </cfRule>
  </conditionalFormatting>
  <conditionalFormatting sqref="AB147:AK147">
    <cfRule type="expression" dxfId="913" priority="303">
      <formula>$C$49="UC ANR"</formula>
    </cfRule>
  </conditionalFormatting>
  <conditionalFormatting sqref="AB156:AK156">
    <cfRule type="expression" dxfId="912" priority="280">
      <formula>$C$49="UC ANR"</formula>
    </cfRule>
  </conditionalFormatting>
  <conditionalFormatting sqref="AB165:AK165">
    <cfRule type="expression" dxfId="911" priority="257">
      <formula>$C$49="UC ANR"</formula>
    </cfRule>
  </conditionalFormatting>
  <conditionalFormatting sqref="AB174:AK174">
    <cfRule type="expression" dxfId="910" priority="234">
      <formula>$C$49="UC ANR"</formula>
    </cfRule>
  </conditionalFormatting>
  <conditionalFormatting sqref="AB183:AK183">
    <cfRule type="expression" dxfId="909" priority="211">
      <formula>$C$49="UC ANR"</formula>
    </cfRule>
  </conditionalFormatting>
  <conditionalFormatting sqref="AB192:AK192">
    <cfRule type="expression" dxfId="908" priority="188">
      <formula>$C$49="UC ANR"</formula>
    </cfRule>
  </conditionalFormatting>
  <conditionalFormatting sqref="AB201:AK201">
    <cfRule type="expression" dxfId="907" priority="165">
      <formula>$C$49="UC ANR"</formula>
    </cfRule>
  </conditionalFormatting>
  <conditionalFormatting sqref="AB210:AK210">
    <cfRule type="expression" dxfId="906" priority="142">
      <formula>$C$49="UC ANR"</formula>
    </cfRule>
  </conditionalFormatting>
  <conditionalFormatting sqref="AB219:AK219">
    <cfRule type="expression" dxfId="905" priority="119">
      <formula>$C$49="UC ANR"</formula>
    </cfRule>
  </conditionalFormatting>
  <conditionalFormatting sqref="AB228:AK228">
    <cfRule type="expression" dxfId="904" priority="96">
      <formula>$C$49="UC ANR"</formula>
    </cfRule>
  </conditionalFormatting>
  <conditionalFormatting sqref="AB237:AK237">
    <cfRule type="expression" dxfId="903" priority="73">
      <formula>$C$49="UC ANR"</formula>
    </cfRule>
  </conditionalFormatting>
  <conditionalFormatting sqref="AB246:AK246">
    <cfRule type="expression" dxfId="902" priority="50">
      <formula>$C$49="UC ANR"</formula>
    </cfRule>
  </conditionalFormatting>
  <conditionalFormatting sqref="AB255:AK255">
    <cfRule type="expression" dxfId="901" priority="24">
      <formula>$C$49="UC ANR"</formula>
    </cfRule>
  </conditionalFormatting>
  <conditionalFormatting sqref="AB264:AK264">
    <cfRule type="expression" dxfId="900" priority="1">
      <formula>$C$49="UC ANR"</formula>
    </cfRule>
  </conditionalFormatting>
  <conditionalFormatting sqref="AC48:AF48">
    <cfRule type="expression" dxfId="899" priority="5702">
      <formula>$C49="UCB"</formula>
    </cfRule>
  </conditionalFormatting>
  <conditionalFormatting sqref="AC57:AF57">
    <cfRule type="expression" dxfId="898" priority="543">
      <formula>$C58="UCB"</formula>
    </cfRule>
  </conditionalFormatting>
  <conditionalFormatting sqref="AC66:AF66">
    <cfRule type="expression" dxfId="897" priority="520">
      <formula>$C67="UCB"</formula>
    </cfRule>
  </conditionalFormatting>
  <conditionalFormatting sqref="AC75:AF75">
    <cfRule type="expression" dxfId="896" priority="497">
      <formula>$C76="UCB"</formula>
    </cfRule>
  </conditionalFormatting>
  <conditionalFormatting sqref="AC84:AF84">
    <cfRule type="expression" dxfId="895" priority="474">
      <formula>$C85="UCB"</formula>
    </cfRule>
  </conditionalFormatting>
  <conditionalFormatting sqref="AC93:AF93">
    <cfRule type="expression" dxfId="894" priority="451">
      <formula>$C94="UCB"</formula>
    </cfRule>
  </conditionalFormatting>
  <conditionalFormatting sqref="AC102:AF102">
    <cfRule type="expression" dxfId="893" priority="428">
      <formula>$C103="UCB"</formula>
    </cfRule>
  </conditionalFormatting>
  <conditionalFormatting sqref="AC111:AF111">
    <cfRule type="expression" dxfId="892" priority="405">
      <formula>$C112="UCB"</formula>
    </cfRule>
  </conditionalFormatting>
  <conditionalFormatting sqref="AC120:AF120">
    <cfRule type="expression" dxfId="891" priority="382">
      <formula>$C121="UCB"</formula>
    </cfRule>
  </conditionalFormatting>
  <conditionalFormatting sqref="AC129:AF129">
    <cfRule type="expression" dxfId="890" priority="359">
      <formula>$C130="UCB"</formula>
    </cfRule>
  </conditionalFormatting>
  <conditionalFormatting sqref="AC138:AF138">
    <cfRule type="expression" dxfId="889" priority="336">
      <formula>$C139="UCB"</formula>
    </cfRule>
  </conditionalFormatting>
  <conditionalFormatting sqref="AC147:AF147">
    <cfRule type="expression" dxfId="888" priority="313">
      <formula>$C148="UCB"</formula>
    </cfRule>
  </conditionalFormatting>
  <conditionalFormatting sqref="AC156:AF156">
    <cfRule type="expression" dxfId="887" priority="290">
      <formula>$C157="UCB"</formula>
    </cfRule>
  </conditionalFormatting>
  <conditionalFormatting sqref="AC165:AF165">
    <cfRule type="expression" dxfId="886" priority="267">
      <formula>$C166="UCB"</formula>
    </cfRule>
  </conditionalFormatting>
  <conditionalFormatting sqref="AC174:AF174">
    <cfRule type="expression" dxfId="885" priority="244">
      <formula>$C175="UCB"</formula>
    </cfRule>
  </conditionalFormatting>
  <conditionalFormatting sqref="AC183:AF183">
    <cfRule type="expression" dxfId="884" priority="221">
      <formula>$C184="UCB"</formula>
    </cfRule>
  </conditionalFormatting>
  <conditionalFormatting sqref="AC192:AF192">
    <cfRule type="expression" dxfId="883" priority="198">
      <formula>$C193="UCB"</formula>
    </cfRule>
  </conditionalFormatting>
  <conditionalFormatting sqref="AC201:AF201">
    <cfRule type="expression" dxfId="882" priority="175">
      <formula>$C202="UCB"</formula>
    </cfRule>
  </conditionalFormatting>
  <conditionalFormatting sqref="AC210:AF210">
    <cfRule type="expression" dxfId="881" priority="152">
      <formula>$C211="UCB"</formula>
    </cfRule>
  </conditionalFormatting>
  <conditionalFormatting sqref="AC219:AF219">
    <cfRule type="expression" dxfId="880" priority="129">
      <formula>$C220="UCB"</formula>
    </cfRule>
  </conditionalFormatting>
  <conditionalFormatting sqref="AC228:AF228">
    <cfRule type="expression" dxfId="879" priority="106">
      <formula>$C229="UCB"</formula>
    </cfRule>
  </conditionalFormatting>
  <conditionalFormatting sqref="AC237:AF237">
    <cfRule type="expression" dxfId="878" priority="83">
      <formula>$C238="UCB"</formula>
    </cfRule>
  </conditionalFormatting>
  <conditionalFormatting sqref="AC246:AF246">
    <cfRule type="expression" dxfId="877" priority="60">
      <formula>$C247="UCB"</formula>
    </cfRule>
  </conditionalFormatting>
  <conditionalFormatting sqref="AC255:AF255">
    <cfRule type="expression" dxfId="876" priority="34">
      <formula>$C256="UCB"</formula>
    </cfRule>
  </conditionalFormatting>
  <conditionalFormatting sqref="AC264:AF264">
    <cfRule type="expression" dxfId="875" priority="11">
      <formula>$C265="UCB"</formula>
    </cfRule>
  </conditionalFormatting>
  <conditionalFormatting sqref="AD48">
    <cfRule type="expression" dxfId="874" priority="5700">
      <formula>$C49="UCLA"</formula>
    </cfRule>
    <cfRule type="expression" dxfId="873" priority="5696">
      <formula>$C49="UCI"</formula>
    </cfRule>
  </conditionalFormatting>
  <conditionalFormatting sqref="AD57">
    <cfRule type="expression" dxfId="872" priority="537">
      <formula>$C58="UCI"</formula>
    </cfRule>
    <cfRule type="expression" dxfId="871" priority="541">
      <formula>$C58="UCLA"</formula>
    </cfRule>
  </conditionalFormatting>
  <conditionalFormatting sqref="AD66">
    <cfRule type="expression" dxfId="870" priority="518">
      <formula>$C67="UCLA"</formula>
    </cfRule>
    <cfRule type="expression" dxfId="869" priority="514">
      <formula>$C67="UCI"</formula>
    </cfRule>
  </conditionalFormatting>
  <conditionalFormatting sqref="AD75">
    <cfRule type="expression" dxfId="868" priority="495">
      <formula>$C76="UCLA"</formula>
    </cfRule>
    <cfRule type="expression" dxfId="867" priority="491">
      <formula>$C76="UCI"</formula>
    </cfRule>
  </conditionalFormatting>
  <conditionalFormatting sqref="AD84">
    <cfRule type="expression" dxfId="866" priority="472">
      <formula>$C85="UCLA"</formula>
    </cfRule>
    <cfRule type="expression" dxfId="865" priority="468">
      <formula>$C85="UCI"</formula>
    </cfRule>
  </conditionalFormatting>
  <conditionalFormatting sqref="AD93">
    <cfRule type="expression" dxfId="864" priority="445">
      <formula>$C94="UCI"</formula>
    </cfRule>
    <cfRule type="expression" dxfId="863" priority="449">
      <formula>$C94="UCLA"</formula>
    </cfRule>
  </conditionalFormatting>
  <conditionalFormatting sqref="AD102">
    <cfRule type="expression" dxfId="862" priority="422">
      <formula>$C103="UCI"</formula>
    </cfRule>
    <cfRule type="expression" dxfId="861" priority="426">
      <formula>$C103="UCLA"</formula>
    </cfRule>
  </conditionalFormatting>
  <conditionalFormatting sqref="AD111">
    <cfRule type="expression" dxfId="860" priority="403">
      <formula>$C112="UCLA"</formula>
    </cfRule>
    <cfRule type="expression" dxfId="859" priority="399">
      <formula>$C112="UCI"</formula>
    </cfRule>
  </conditionalFormatting>
  <conditionalFormatting sqref="AD120">
    <cfRule type="expression" dxfId="858" priority="376">
      <formula>$C121="UCI"</formula>
    </cfRule>
    <cfRule type="expression" dxfId="857" priority="380">
      <formula>$C121="UCLA"</formula>
    </cfRule>
  </conditionalFormatting>
  <conditionalFormatting sqref="AD129">
    <cfRule type="expression" dxfId="856" priority="357">
      <formula>$C130="UCLA"</formula>
    </cfRule>
    <cfRule type="expression" dxfId="855" priority="353">
      <formula>$C130="UCI"</formula>
    </cfRule>
  </conditionalFormatting>
  <conditionalFormatting sqref="AD138">
    <cfRule type="expression" dxfId="854" priority="334">
      <formula>$C139="UCLA"</formula>
    </cfRule>
    <cfRule type="expression" dxfId="853" priority="330">
      <formula>$C139="UCI"</formula>
    </cfRule>
  </conditionalFormatting>
  <conditionalFormatting sqref="AD147">
    <cfRule type="expression" dxfId="852" priority="311">
      <formula>$C148="UCLA"</formula>
    </cfRule>
    <cfRule type="expression" dxfId="851" priority="307">
      <formula>$C148="UCI"</formula>
    </cfRule>
  </conditionalFormatting>
  <conditionalFormatting sqref="AD156">
    <cfRule type="expression" dxfId="850" priority="288">
      <formula>$C157="UCLA"</formula>
    </cfRule>
    <cfRule type="expression" dxfId="849" priority="284">
      <formula>$C157="UCI"</formula>
    </cfRule>
  </conditionalFormatting>
  <conditionalFormatting sqref="AD165">
    <cfRule type="expression" dxfId="848" priority="261">
      <formula>$C166="UCI"</formula>
    </cfRule>
    <cfRule type="expression" dxfId="847" priority="265">
      <formula>$C166="UCLA"</formula>
    </cfRule>
  </conditionalFormatting>
  <conditionalFormatting sqref="AD174">
    <cfRule type="expression" dxfId="846" priority="238">
      <formula>$C175="UCI"</formula>
    </cfRule>
    <cfRule type="expression" dxfId="845" priority="242">
      <formula>$C175="UCLA"</formula>
    </cfRule>
  </conditionalFormatting>
  <conditionalFormatting sqref="AD183">
    <cfRule type="expression" dxfId="844" priority="215">
      <formula>$C184="UCI"</formula>
    </cfRule>
    <cfRule type="expression" dxfId="843" priority="219">
      <formula>$C184="UCLA"</formula>
    </cfRule>
  </conditionalFormatting>
  <conditionalFormatting sqref="AD192">
    <cfRule type="expression" dxfId="842" priority="192">
      <formula>$C193="UCI"</formula>
    </cfRule>
    <cfRule type="expression" dxfId="841" priority="196">
      <formula>$C193="UCLA"</formula>
    </cfRule>
  </conditionalFormatting>
  <conditionalFormatting sqref="AD201">
    <cfRule type="expression" dxfId="840" priority="169">
      <formula>$C202="UCI"</formula>
    </cfRule>
    <cfRule type="expression" dxfId="839" priority="173">
      <formula>$C202="UCLA"</formula>
    </cfRule>
  </conditionalFormatting>
  <conditionalFormatting sqref="AD210">
    <cfRule type="expression" dxfId="838" priority="150">
      <formula>$C211="UCLA"</formula>
    </cfRule>
    <cfRule type="expression" dxfId="837" priority="146">
      <formula>$C211="UCI"</formula>
    </cfRule>
  </conditionalFormatting>
  <conditionalFormatting sqref="AD219">
    <cfRule type="expression" dxfId="836" priority="123">
      <formula>$C220="UCI"</formula>
    </cfRule>
    <cfRule type="expression" dxfId="835" priority="127">
      <formula>$C220="UCLA"</formula>
    </cfRule>
  </conditionalFormatting>
  <conditionalFormatting sqref="AD228">
    <cfRule type="expression" dxfId="834" priority="100">
      <formula>$C229="UCI"</formula>
    </cfRule>
    <cfRule type="expression" dxfId="833" priority="104">
      <formula>$C229="UCLA"</formula>
    </cfRule>
  </conditionalFormatting>
  <conditionalFormatting sqref="AD237">
    <cfRule type="expression" dxfId="832" priority="77">
      <formula>$C238="UCI"</formula>
    </cfRule>
    <cfRule type="expression" dxfId="831" priority="81">
      <formula>$C238="UCLA"</formula>
    </cfRule>
  </conditionalFormatting>
  <conditionalFormatting sqref="AD246">
    <cfRule type="expression" dxfId="830" priority="58">
      <formula>$C247="UCLA"</formula>
    </cfRule>
    <cfRule type="expression" dxfId="829" priority="54">
      <formula>$C247="UCI"</formula>
    </cfRule>
  </conditionalFormatting>
  <conditionalFormatting sqref="AD255">
    <cfRule type="expression" dxfId="828" priority="28">
      <formula>$C256="UCI"</formula>
    </cfRule>
    <cfRule type="expression" dxfId="827" priority="32">
      <formula>$C256="UCLA"</formula>
    </cfRule>
  </conditionalFormatting>
  <conditionalFormatting sqref="AD264">
    <cfRule type="expression" dxfId="826" priority="5">
      <formula>$C265="UCI"</formula>
    </cfRule>
    <cfRule type="expression" dxfId="825" priority="9">
      <formula>$C265="UCLA"</formula>
    </cfRule>
  </conditionalFormatting>
  <conditionalFormatting sqref="AE48">
    <cfRule type="expression" dxfId="824" priority="5761">
      <formula>$C49="UCLA"</formula>
    </cfRule>
    <cfRule type="expression" priority="5746">
      <formula>$C49="UCI"</formula>
    </cfRule>
  </conditionalFormatting>
  <conditionalFormatting sqref="AE57">
    <cfRule type="expression" dxfId="823" priority="552">
      <formula>$C58="UCLA"</formula>
    </cfRule>
    <cfRule type="expression" priority="549">
      <formula>$C58="UCI"</formula>
    </cfRule>
  </conditionalFormatting>
  <conditionalFormatting sqref="AE66">
    <cfRule type="expression" dxfId="822" priority="529">
      <formula>$C67="UCLA"</formula>
    </cfRule>
    <cfRule type="expression" priority="526">
      <formula>$C67="UCI"</formula>
    </cfRule>
  </conditionalFormatting>
  <conditionalFormatting sqref="AE75">
    <cfRule type="expression" priority="503">
      <formula>$C76="UCI"</formula>
    </cfRule>
    <cfRule type="expression" dxfId="821" priority="506">
      <formula>$C76="UCLA"</formula>
    </cfRule>
  </conditionalFormatting>
  <conditionalFormatting sqref="AE84">
    <cfRule type="expression" priority="480">
      <formula>$C85="UCI"</formula>
    </cfRule>
    <cfRule type="expression" dxfId="820" priority="483">
      <formula>$C85="UCLA"</formula>
    </cfRule>
  </conditionalFormatting>
  <conditionalFormatting sqref="AE93">
    <cfRule type="expression" dxfId="819" priority="460">
      <formula>$C94="UCLA"</formula>
    </cfRule>
    <cfRule type="expression" priority="457">
      <formula>$C94="UCI"</formula>
    </cfRule>
  </conditionalFormatting>
  <conditionalFormatting sqref="AE102">
    <cfRule type="expression" priority="434">
      <formula>$C103="UCI"</formula>
    </cfRule>
    <cfRule type="expression" dxfId="818" priority="437">
      <formula>$C103="UCLA"</formula>
    </cfRule>
  </conditionalFormatting>
  <conditionalFormatting sqref="AE111">
    <cfRule type="expression" dxfId="817" priority="414">
      <formula>$C112="UCLA"</formula>
    </cfRule>
    <cfRule type="expression" priority="411">
      <formula>$C112="UCI"</formula>
    </cfRule>
  </conditionalFormatting>
  <conditionalFormatting sqref="AE120">
    <cfRule type="expression" dxfId="816" priority="391">
      <formula>$C121="UCLA"</formula>
    </cfRule>
    <cfRule type="expression" priority="388">
      <formula>$C121="UCI"</formula>
    </cfRule>
  </conditionalFormatting>
  <conditionalFormatting sqref="AE129">
    <cfRule type="expression" dxfId="815" priority="368">
      <formula>$C130="UCLA"</formula>
    </cfRule>
    <cfRule type="expression" priority="365">
      <formula>$C130="UCI"</formula>
    </cfRule>
  </conditionalFormatting>
  <conditionalFormatting sqref="AE138">
    <cfRule type="expression" priority="342">
      <formula>$C139="UCI"</formula>
    </cfRule>
    <cfRule type="expression" dxfId="814" priority="345">
      <formula>$C139="UCLA"</formula>
    </cfRule>
  </conditionalFormatting>
  <conditionalFormatting sqref="AE147">
    <cfRule type="expression" dxfId="813" priority="322">
      <formula>$C148="UCLA"</formula>
    </cfRule>
    <cfRule type="expression" priority="319">
      <formula>$C148="UCI"</formula>
    </cfRule>
  </conditionalFormatting>
  <conditionalFormatting sqref="AE156">
    <cfRule type="expression" priority="296">
      <formula>$C157="UCI"</formula>
    </cfRule>
    <cfRule type="expression" dxfId="812" priority="299">
      <formula>$C157="UCLA"</formula>
    </cfRule>
  </conditionalFormatting>
  <conditionalFormatting sqref="AE165">
    <cfRule type="expression" dxfId="811" priority="276">
      <formula>$C166="UCLA"</formula>
    </cfRule>
    <cfRule type="expression" priority="273">
      <formula>$C166="UCI"</formula>
    </cfRule>
  </conditionalFormatting>
  <conditionalFormatting sqref="AE174">
    <cfRule type="expression" priority="250">
      <formula>$C175="UCI"</formula>
    </cfRule>
    <cfRule type="expression" dxfId="810" priority="253">
      <formula>$C175="UCLA"</formula>
    </cfRule>
  </conditionalFormatting>
  <conditionalFormatting sqref="AE183">
    <cfRule type="expression" dxfId="809" priority="230">
      <formula>$C184="UCLA"</formula>
    </cfRule>
    <cfRule type="expression" priority="227">
      <formula>$C184="UCI"</formula>
    </cfRule>
  </conditionalFormatting>
  <conditionalFormatting sqref="AE192">
    <cfRule type="expression" dxfId="808" priority="207">
      <formula>$C193="UCLA"</formula>
    </cfRule>
    <cfRule type="expression" priority="204">
      <formula>$C193="UCI"</formula>
    </cfRule>
  </conditionalFormatting>
  <conditionalFormatting sqref="AE201">
    <cfRule type="expression" dxfId="807" priority="184">
      <formula>$C202="UCLA"</formula>
    </cfRule>
    <cfRule type="expression" priority="181">
      <formula>$C202="UCI"</formula>
    </cfRule>
  </conditionalFormatting>
  <conditionalFormatting sqref="AE210">
    <cfRule type="expression" dxfId="806" priority="161">
      <formula>$C211="UCLA"</formula>
    </cfRule>
    <cfRule type="expression" priority="158">
      <formula>$C211="UCI"</formula>
    </cfRule>
  </conditionalFormatting>
  <conditionalFormatting sqref="AE219">
    <cfRule type="expression" dxfId="805" priority="138">
      <formula>$C220="UCLA"</formula>
    </cfRule>
    <cfRule type="expression" priority="135">
      <formula>$C220="UCI"</formula>
    </cfRule>
  </conditionalFormatting>
  <conditionalFormatting sqref="AE228">
    <cfRule type="expression" dxfId="804" priority="115">
      <formula>$C229="UCLA"</formula>
    </cfRule>
    <cfRule type="expression" priority="112">
      <formula>$C229="UCI"</formula>
    </cfRule>
  </conditionalFormatting>
  <conditionalFormatting sqref="AE237">
    <cfRule type="expression" priority="89">
      <formula>$C238="UCI"</formula>
    </cfRule>
    <cfRule type="expression" dxfId="803" priority="92">
      <formula>$C238="UCLA"</formula>
    </cfRule>
  </conditionalFormatting>
  <conditionalFormatting sqref="AE246">
    <cfRule type="expression" dxfId="802" priority="69">
      <formula>$C247="UCLA"</formula>
    </cfRule>
    <cfRule type="expression" priority="66">
      <formula>$C247="UCI"</formula>
    </cfRule>
  </conditionalFormatting>
  <conditionalFormatting sqref="AE255">
    <cfRule type="expression" dxfId="801" priority="43">
      <formula>$C256="UCLA"</formula>
    </cfRule>
    <cfRule type="expression" priority="40">
      <formula>$C256="UCI"</formula>
    </cfRule>
  </conditionalFormatting>
  <conditionalFormatting sqref="AE264">
    <cfRule type="expression" dxfId="800" priority="20">
      <formula>$C265="UCLA"</formula>
    </cfRule>
    <cfRule type="expression" priority="17">
      <formula>$C265="UCI"</formula>
    </cfRule>
  </conditionalFormatting>
  <conditionalFormatting sqref="AF48">
    <cfRule type="expression" priority="5744">
      <formula>$C49="UCLA"</formula>
    </cfRule>
    <cfRule type="expression" dxfId="799" priority="5742">
      <formula>$C49="UCI"</formula>
    </cfRule>
  </conditionalFormatting>
  <conditionalFormatting sqref="AF57">
    <cfRule type="expression" dxfId="798" priority="547">
      <formula>$C58="UCI"</formula>
    </cfRule>
    <cfRule type="expression" priority="548">
      <formula>$C58="UCLA"</formula>
    </cfRule>
  </conditionalFormatting>
  <conditionalFormatting sqref="AF66">
    <cfRule type="expression" dxfId="797" priority="524">
      <formula>$C67="UCI"</formula>
    </cfRule>
    <cfRule type="expression" priority="525">
      <formula>$C67="UCLA"</formula>
    </cfRule>
  </conditionalFormatting>
  <conditionalFormatting sqref="AF75">
    <cfRule type="expression" priority="502">
      <formula>$C76="UCLA"</formula>
    </cfRule>
    <cfRule type="expression" dxfId="796" priority="501">
      <formula>$C76="UCI"</formula>
    </cfRule>
  </conditionalFormatting>
  <conditionalFormatting sqref="AF84">
    <cfRule type="expression" dxfId="795" priority="478">
      <formula>$C85="UCI"</formula>
    </cfRule>
    <cfRule type="expression" priority="479">
      <formula>$C85="UCLA"</formula>
    </cfRule>
  </conditionalFormatting>
  <conditionalFormatting sqref="AF93">
    <cfRule type="expression" dxfId="794" priority="455">
      <formula>$C94="UCI"</formula>
    </cfRule>
    <cfRule type="expression" priority="456">
      <formula>$C94="UCLA"</formula>
    </cfRule>
  </conditionalFormatting>
  <conditionalFormatting sqref="AF102">
    <cfRule type="expression" dxfId="793" priority="432">
      <formula>$C103="UCI"</formula>
    </cfRule>
    <cfRule type="expression" priority="433">
      <formula>$C103="UCLA"</formula>
    </cfRule>
  </conditionalFormatting>
  <conditionalFormatting sqref="AF111">
    <cfRule type="expression" dxfId="792" priority="409">
      <formula>$C112="UCI"</formula>
    </cfRule>
    <cfRule type="expression" priority="410">
      <formula>$C112="UCLA"</formula>
    </cfRule>
  </conditionalFormatting>
  <conditionalFormatting sqref="AF120">
    <cfRule type="expression" dxfId="791" priority="386">
      <formula>$C121="UCI"</formula>
    </cfRule>
    <cfRule type="expression" priority="387">
      <formula>$C121="UCLA"</formula>
    </cfRule>
  </conditionalFormatting>
  <conditionalFormatting sqref="AF129">
    <cfRule type="expression" priority="364">
      <formula>$C130="UCLA"</formula>
    </cfRule>
    <cfRule type="expression" dxfId="790" priority="363">
      <formula>$C130="UCI"</formula>
    </cfRule>
  </conditionalFormatting>
  <conditionalFormatting sqref="AF138">
    <cfRule type="expression" priority="341">
      <formula>$C139="UCLA"</formula>
    </cfRule>
    <cfRule type="expression" dxfId="789" priority="340">
      <formula>$C139="UCI"</formula>
    </cfRule>
  </conditionalFormatting>
  <conditionalFormatting sqref="AF147">
    <cfRule type="expression" dxfId="788" priority="317">
      <formula>$C148="UCI"</formula>
    </cfRule>
    <cfRule type="expression" priority="318">
      <formula>$C148="UCLA"</formula>
    </cfRule>
  </conditionalFormatting>
  <conditionalFormatting sqref="AF156">
    <cfRule type="expression" priority="295">
      <formula>$C157="UCLA"</formula>
    </cfRule>
    <cfRule type="expression" dxfId="787" priority="294">
      <formula>$C157="UCI"</formula>
    </cfRule>
  </conditionalFormatting>
  <conditionalFormatting sqref="AF165">
    <cfRule type="expression" priority="272">
      <formula>$C166="UCLA"</formula>
    </cfRule>
    <cfRule type="expression" dxfId="786" priority="271">
      <formula>$C166="UCI"</formula>
    </cfRule>
  </conditionalFormatting>
  <conditionalFormatting sqref="AF174">
    <cfRule type="expression" priority="249">
      <formula>$C175="UCLA"</formula>
    </cfRule>
    <cfRule type="expression" dxfId="785" priority="248">
      <formula>$C175="UCI"</formula>
    </cfRule>
  </conditionalFormatting>
  <conditionalFormatting sqref="AF183">
    <cfRule type="expression" dxfId="784" priority="225">
      <formula>$C184="UCI"</formula>
    </cfRule>
    <cfRule type="expression" priority="226">
      <formula>$C184="UCLA"</formula>
    </cfRule>
  </conditionalFormatting>
  <conditionalFormatting sqref="AF192">
    <cfRule type="expression" dxfId="783" priority="202">
      <formula>$C193="UCI"</formula>
    </cfRule>
    <cfRule type="expression" priority="203">
      <formula>$C193="UCLA"</formula>
    </cfRule>
  </conditionalFormatting>
  <conditionalFormatting sqref="AF201">
    <cfRule type="expression" dxfId="782" priority="179">
      <formula>$C202="UCI"</formula>
    </cfRule>
    <cfRule type="expression" priority="180">
      <formula>$C202="UCLA"</formula>
    </cfRule>
  </conditionalFormatting>
  <conditionalFormatting sqref="AF210">
    <cfRule type="expression" priority="157">
      <formula>$C211="UCLA"</formula>
    </cfRule>
    <cfRule type="expression" dxfId="781" priority="156">
      <formula>$C211="UCI"</formula>
    </cfRule>
  </conditionalFormatting>
  <conditionalFormatting sqref="AF219">
    <cfRule type="expression" priority="134">
      <formula>$C220="UCLA"</formula>
    </cfRule>
    <cfRule type="expression" dxfId="780" priority="133">
      <formula>$C220="UCI"</formula>
    </cfRule>
  </conditionalFormatting>
  <conditionalFormatting sqref="AF228">
    <cfRule type="expression" priority="111">
      <formula>$C229="UCLA"</formula>
    </cfRule>
    <cfRule type="expression" dxfId="779" priority="110">
      <formula>$C229="UCI"</formula>
    </cfRule>
  </conditionalFormatting>
  <conditionalFormatting sqref="AF237">
    <cfRule type="expression" dxfId="778" priority="87">
      <formula>$C238="UCI"</formula>
    </cfRule>
    <cfRule type="expression" priority="88">
      <formula>$C238="UCLA"</formula>
    </cfRule>
  </conditionalFormatting>
  <conditionalFormatting sqref="AF246">
    <cfRule type="expression" dxfId="777" priority="64">
      <formula>$C247="UCI"</formula>
    </cfRule>
    <cfRule type="expression" priority="65">
      <formula>$C247="UCLA"</formula>
    </cfRule>
  </conditionalFormatting>
  <conditionalFormatting sqref="AF255">
    <cfRule type="expression" priority="39">
      <formula>$C256="UCLA"</formula>
    </cfRule>
    <cfRule type="expression" dxfId="776" priority="38">
      <formula>$C256="UCI"</formula>
    </cfRule>
  </conditionalFormatting>
  <conditionalFormatting sqref="AF264">
    <cfRule type="expression" priority="16">
      <formula>$C265="UCLA"</formula>
    </cfRule>
    <cfRule type="expression" dxfId="775" priority="15">
      <formula>$C265="UCI"</formula>
    </cfRule>
  </conditionalFormatting>
  <conditionalFormatting sqref="AF48:AK48 AF57:AL57 AF66:AL66 AF75:AL75 AF84:AL84 AF93:AL93 AF102:AL102 AF111:AL111 AF120:AL120 AF129:AL129 AF138:AL138 AF147:AL147 AF156:AL156 AF165:AL165 AF174:AL174 AF183:AL183 AF192:AL192 AF201:AL201 AF210:AL210 AF219:AL219 AF228:AL228 AF237:AL237 AF246:AL246 AF255:AL255 AF264:AL264">
    <cfRule type="expression" priority="5705">
      <formula>$C49="UCSC"</formula>
    </cfRule>
  </conditionalFormatting>
  <conditionalFormatting sqref="AG48:AH48 AB48:AC48">
    <cfRule type="expression" dxfId="774" priority="5770">
      <formula>$C49="UCLA"</formula>
    </cfRule>
  </conditionalFormatting>
  <conditionalFormatting sqref="AG48:AH48">
    <cfRule type="expression" dxfId="773" priority="5728">
      <formula>$C49="UCLA"</formula>
    </cfRule>
  </conditionalFormatting>
  <conditionalFormatting sqref="AG57:AH57 AB57:AC57">
    <cfRule type="expression" dxfId="772" priority="554">
      <formula>$C58="UCLA"</formula>
    </cfRule>
  </conditionalFormatting>
  <conditionalFormatting sqref="AG57:AH57">
    <cfRule type="expression" dxfId="771" priority="545">
      <formula>$C58="UCLA"</formula>
    </cfRule>
  </conditionalFormatting>
  <conditionalFormatting sqref="AG66:AH66 AB66:AC66">
    <cfRule type="expression" dxfId="770" priority="531">
      <formula>$C67="UCLA"</formula>
    </cfRule>
  </conditionalFormatting>
  <conditionalFormatting sqref="AG66:AH66">
    <cfRule type="expression" dxfId="769" priority="522">
      <formula>$C67="UCLA"</formula>
    </cfRule>
  </conditionalFormatting>
  <conditionalFormatting sqref="AG75:AH75 AB75:AC75">
    <cfRule type="expression" dxfId="768" priority="508">
      <formula>$C76="UCLA"</formula>
    </cfRule>
  </conditionalFormatting>
  <conditionalFormatting sqref="AG75:AH75">
    <cfRule type="expression" dxfId="767" priority="499">
      <formula>$C76="UCLA"</formula>
    </cfRule>
  </conditionalFormatting>
  <conditionalFormatting sqref="AG84:AH84 AB84:AC84">
    <cfRule type="expression" dxfId="766" priority="485">
      <formula>$C85="UCLA"</formula>
    </cfRule>
  </conditionalFormatting>
  <conditionalFormatting sqref="AG84:AH84">
    <cfRule type="expression" dxfId="765" priority="476">
      <formula>$C85="UCLA"</formula>
    </cfRule>
  </conditionalFormatting>
  <conditionalFormatting sqref="AG93:AH93 AB93:AC93">
    <cfRule type="expression" dxfId="764" priority="462">
      <formula>$C94="UCLA"</formula>
    </cfRule>
  </conditionalFormatting>
  <conditionalFormatting sqref="AG93:AH93">
    <cfRule type="expression" dxfId="763" priority="453">
      <formula>$C94="UCLA"</formula>
    </cfRule>
  </conditionalFormatting>
  <conditionalFormatting sqref="AG102:AH102 AB102:AC102">
    <cfRule type="expression" dxfId="762" priority="439">
      <formula>$C103="UCLA"</formula>
    </cfRule>
  </conditionalFormatting>
  <conditionalFormatting sqref="AG102:AH102">
    <cfRule type="expression" dxfId="761" priority="430">
      <formula>$C103="UCLA"</formula>
    </cfRule>
  </conditionalFormatting>
  <conditionalFormatting sqref="AG111:AH111 AB111:AC111">
    <cfRule type="expression" dxfId="760" priority="416">
      <formula>$C112="UCLA"</formula>
    </cfRule>
  </conditionalFormatting>
  <conditionalFormatting sqref="AG111:AH111">
    <cfRule type="expression" dxfId="759" priority="407">
      <formula>$C112="UCLA"</formula>
    </cfRule>
  </conditionalFormatting>
  <conditionalFormatting sqref="AG120:AH120 AB120:AC120">
    <cfRule type="expression" dxfId="758" priority="393">
      <formula>$C121="UCLA"</formula>
    </cfRule>
  </conditionalFormatting>
  <conditionalFormatting sqref="AG120:AH120">
    <cfRule type="expression" dxfId="757" priority="384">
      <formula>$C121="UCLA"</formula>
    </cfRule>
  </conditionalFormatting>
  <conditionalFormatting sqref="AG129:AH129 AB129:AC129">
    <cfRule type="expression" dxfId="756" priority="370">
      <formula>$C130="UCLA"</formula>
    </cfRule>
  </conditionalFormatting>
  <conditionalFormatting sqref="AG129:AH129">
    <cfRule type="expression" dxfId="755" priority="361">
      <formula>$C130="UCLA"</formula>
    </cfRule>
  </conditionalFormatting>
  <conditionalFormatting sqref="AG138:AH138 AB138:AC138">
    <cfRule type="expression" dxfId="754" priority="347">
      <formula>$C139="UCLA"</formula>
    </cfRule>
  </conditionalFormatting>
  <conditionalFormatting sqref="AG138:AH138">
    <cfRule type="expression" dxfId="753" priority="338">
      <formula>$C139="UCLA"</formula>
    </cfRule>
  </conditionalFormatting>
  <conditionalFormatting sqref="AG147:AH147 AB147:AC147">
    <cfRule type="expression" dxfId="752" priority="324">
      <formula>$C148="UCLA"</formula>
    </cfRule>
  </conditionalFormatting>
  <conditionalFormatting sqref="AG147:AH147">
    <cfRule type="expression" dxfId="751" priority="315">
      <formula>$C148="UCLA"</formula>
    </cfRule>
  </conditionalFormatting>
  <conditionalFormatting sqref="AG156:AH156 AB156:AC156">
    <cfRule type="expression" dxfId="750" priority="301">
      <formula>$C157="UCLA"</formula>
    </cfRule>
  </conditionalFormatting>
  <conditionalFormatting sqref="AG156:AH156">
    <cfRule type="expression" dxfId="749" priority="292">
      <formula>$C157="UCLA"</formula>
    </cfRule>
  </conditionalFormatting>
  <conditionalFormatting sqref="AG165:AH165 AB165:AC165">
    <cfRule type="expression" dxfId="748" priority="278">
      <formula>$C166="UCLA"</formula>
    </cfRule>
  </conditionalFormatting>
  <conditionalFormatting sqref="AG165:AH165">
    <cfRule type="expression" dxfId="747" priority="269">
      <formula>$C166="UCLA"</formula>
    </cfRule>
  </conditionalFormatting>
  <conditionalFormatting sqref="AG174:AH174 AB174:AC174">
    <cfRule type="expression" dxfId="746" priority="255">
      <formula>$C175="UCLA"</formula>
    </cfRule>
  </conditionalFormatting>
  <conditionalFormatting sqref="AG174:AH174">
    <cfRule type="expression" dxfId="745" priority="246">
      <formula>$C175="UCLA"</formula>
    </cfRule>
  </conditionalFormatting>
  <conditionalFormatting sqref="AG183:AH183 AB183:AC183">
    <cfRule type="expression" dxfId="744" priority="232">
      <formula>$C184="UCLA"</formula>
    </cfRule>
  </conditionalFormatting>
  <conditionalFormatting sqref="AG183:AH183">
    <cfRule type="expression" dxfId="743" priority="223">
      <formula>$C184="UCLA"</formula>
    </cfRule>
  </conditionalFormatting>
  <conditionalFormatting sqref="AG192:AH192 AB192:AC192">
    <cfRule type="expression" dxfId="742" priority="209">
      <formula>$C193="UCLA"</formula>
    </cfRule>
  </conditionalFormatting>
  <conditionalFormatting sqref="AG192:AH192">
    <cfRule type="expression" dxfId="741" priority="200">
      <formula>$C193="UCLA"</formula>
    </cfRule>
  </conditionalFormatting>
  <conditionalFormatting sqref="AG201:AH201 AB201:AC201">
    <cfRule type="expression" dxfId="740" priority="186">
      <formula>$C202="UCLA"</formula>
    </cfRule>
  </conditionalFormatting>
  <conditionalFormatting sqref="AG201:AH201">
    <cfRule type="expression" dxfId="739" priority="177">
      <formula>$C202="UCLA"</formula>
    </cfRule>
  </conditionalFormatting>
  <conditionalFormatting sqref="AG210:AH210 AB210:AC210">
    <cfRule type="expression" dxfId="738" priority="163">
      <formula>$C211="UCLA"</formula>
    </cfRule>
  </conditionalFormatting>
  <conditionalFormatting sqref="AG210:AH210">
    <cfRule type="expression" dxfId="737" priority="154">
      <formula>$C211="UCLA"</formula>
    </cfRule>
  </conditionalFormatting>
  <conditionalFormatting sqref="AG219:AH219 AB219:AC219">
    <cfRule type="expression" dxfId="736" priority="140">
      <formula>$C220="UCLA"</formula>
    </cfRule>
  </conditionalFormatting>
  <conditionalFormatting sqref="AG219:AH219">
    <cfRule type="expression" dxfId="735" priority="131">
      <formula>$C220="UCLA"</formula>
    </cfRule>
  </conditionalFormatting>
  <conditionalFormatting sqref="AG228:AH228 AB228:AC228">
    <cfRule type="expression" dxfId="734" priority="117">
      <formula>$C229="UCLA"</formula>
    </cfRule>
  </conditionalFormatting>
  <conditionalFormatting sqref="AG228:AH228">
    <cfRule type="expression" dxfId="733" priority="108">
      <formula>$C229="UCLA"</formula>
    </cfRule>
  </conditionalFormatting>
  <conditionalFormatting sqref="AG237:AH237 AB237:AC237">
    <cfRule type="expression" dxfId="732" priority="94">
      <formula>$C238="UCLA"</formula>
    </cfRule>
  </conditionalFormatting>
  <conditionalFormatting sqref="AG237:AH237">
    <cfRule type="expression" dxfId="731" priority="85">
      <formula>$C238="UCLA"</formula>
    </cfRule>
  </conditionalFormatting>
  <conditionalFormatting sqref="AG246:AH246 AB246:AC246">
    <cfRule type="expression" dxfId="730" priority="71">
      <formula>$C247="UCLA"</formula>
    </cfRule>
  </conditionalFormatting>
  <conditionalFormatting sqref="AG246:AH246">
    <cfRule type="expression" dxfId="729" priority="62">
      <formula>$C247="UCLA"</formula>
    </cfRule>
  </conditionalFormatting>
  <conditionalFormatting sqref="AG255:AH255 AB255:AC255">
    <cfRule type="expression" dxfId="728" priority="45">
      <formula>$C256="UCLA"</formula>
    </cfRule>
  </conditionalFormatting>
  <conditionalFormatting sqref="AG255:AH255">
    <cfRule type="expression" dxfId="727" priority="36">
      <formula>$C256="UCLA"</formula>
    </cfRule>
  </conditionalFormatting>
  <conditionalFormatting sqref="AG264:AH264 AB264:AC264">
    <cfRule type="expression" dxfId="726" priority="22">
      <formula>$C265="UCLA"</formula>
    </cfRule>
  </conditionalFormatting>
  <conditionalFormatting sqref="AG264:AH264">
    <cfRule type="expression" dxfId="725" priority="13">
      <formula>$C265="UCLA"</formula>
    </cfRule>
  </conditionalFormatting>
  <conditionalFormatting sqref="AG48:AK48 AG57:AL57 AG66:AL66 AG75:AL75 AG84:AL84 AG93:AL93 AG102:AL102 AG111:AL111 AG120:AL120 AG129:AL129 AG138:AL138 AG147:AL147 AG156:AL156 AG165:AL165 AG174:AL174 AG183:AL183 AG192:AL192 AG201:AL201 AG210:AL210 AG219:AL219 AG228:AL228 AG237:AL237 AG246:AL246 AG255:AL255 AG264:AL264">
    <cfRule type="expression" priority="5704">
      <formula>$C49="UCSB"</formula>
    </cfRule>
    <cfRule type="expression" priority="5703">
      <formula>$C49="UCI"</formula>
    </cfRule>
    <cfRule type="expression" priority="5710">
      <formula>$C49="UCB"</formula>
    </cfRule>
  </conditionalFormatting>
  <conditionalFormatting sqref="AH48">
    <cfRule type="expression" dxfId="724" priority="5751">
      <formula>$C49="UCM"</formula>
    </cfRule>
    <cfRule type="expression" priority="5729">
      <formula>$C49="UCSF"</formula>
    </cfRule>
    <cfRule type="expression" dxfId="723" priority="5750">
      <formula>$C49="M-OP"</formula>
    </cfRule>
  </conditionalFormatting>
  <conditionalFormatting sqref="AH57">
    <cfRule type="expression" dxfId="722" priority="551">
      <formula>$C58="UCM"</formula>
    </cfRule>
    <cfRule type="expression" priority="546">
      <formula>$C58="UCSF"</formula>
    </cfRule>
    <cfRule type="expression" dxfId="721" priority="550">
      <formula>$C58="M-OP"</formula>
    </cfRule>
  </conditionalFormatting>
  <conditionalFormatting sqref="AH66">
    <cfRule type="expression" dxfId="720" priority="528">
      <formula>$C67="UCM"</formula>
    </cfRule>
    <cfRule type="expression" dxfId="719" priority="527">
      <formula>$C67="M-OP"</formula>
    </cfRule>
    <cfRule type="expression" priority="523">
      <formula>$C67="UCSF"</formula>
    </cfRule>
  </conditionalFormatting>
  <conditionalFormatting sqref="AH75">
    <cfRule type="expression" dxfId="718" priority="504">
      <formula>$C76="M-OP"</formula>
    </cfRule>
    <cfRule type="expression" priority="500">
      <formula>$C76="UCSF"</formula>
    </cfRule>
    <cfRule type="expression" dxfId="717" priority="505">
      <formula>$C76="UCM"</formula>
    </cfRule>
  </conditionalFormatting>
  <conditionalFormatting sqref="AH84">
    <cfRule type="expression" priority="477">
      <formula>$C85="UCSF"</formula>
    </cfRule>
    <cfRule type="expression" dxfId="716" priority="482">
      <formula>$C85="UCM"</formula>
    </cfRule>
    <cfRule type="expression" dxfId="715" priority="481">
      <formula>$C85="M-OP"</formula>
    </cfRule>
  </conditionalFormatting>
  <conditionalFormatting sqref="AH93">
    <cfRule type="expression" priority="454">
      <formula>$C94="UCSF"</formula>
    </cfRule>
    <cfRule type="expression" dxfId="714" priority="458">
      <formula>$C94="M-OP"</formula>
    </cfRule>
    <cfRule type="expression" dxfId="713" priority="459">
      <formula>$C94="UCM"</formula>
    </cfRule>
  </conditionalFormatting>
  <conditionalFormatting sqref="AH102">
    <cfRule type="expression" priority="431">
      <formula>$C103="UCSF"</formula>
    </cfRule>
    <cfRule type="expression" dxfId="712" priority="435">
      <formula>$C103="M-OP"</formula>
    </cfRule>
    <cfRule type="expression" dxfId="711" priority="436">
      <formula>$C103="UCM"</formula>
    </cfRule>
  </conditionalFormatting>
  <conditionalFormatting sqref="AH111">
    <cfRule type="expression" dxfId="710" priority="413">
      <formula>$C112="UCM"</formula>
    </cfRule>
    <cfRule type="expression" dxfId="709" priority="412">
      <formula>$C112="M-OP"</formula>
    </cfRule>
    <cfRule type="expression" priority="408">
      <formula>$C112="UCSF"</formula>
    </cfRule>
  </conditionalFormatting>
  <conditionalFormatting sqref="AH120">
    <cfRule type="expression" priority="385">
      <formula>$C121="UCSF"</formula>
    </cfRule>
    <cfRule type="expression" dxfId="708" priority="390">
      <formula>$C121="UCM"</formula>
    </cfRule>
    <cfRule type="expression" dxfId="707" priority="389">
      <formula>$C121="M-OP"</formula>
    </cfRule>
  </conditionalFormatting>
  <conditionalFormatting sqref="AH129">
    <cfRule type="expression" dxfId="706" priority="367">
      <formula>$C130="UCM"</formula>
    </cfRule>
    <cfRule type="expression" priority="362">
      <formula>$C130="UCSF"</formula>
    </cfRule>
    <cfRule type="expression" dxfId="705" priority="366">
      <formula>$C130="M-OP"</formula>
    </cfRule>
  </conditionalFormatting>
  <conditionalFormatting sqref="AH138">
    <cfRule type="expression" priority="339">
      <formula>$C139="UCSF"</formula>
    </cfRule>
    <cfRule type="expression" dxfId="704" priority="344">
      <formula>$C139="UCM"</formula>
    </cfRule>
    <cfRule type="expression" dxfId="703" priority="343">
      <formula>$C139="M-OP"</formula>
    </cfRule>
  </conditionalFormatting>
  <conditionalFormatting sqref="AH147">
    <cfRule type="expression" priority="316">
      <formula>$C148="UCSF"</formula>
    </cfRule>
    <cfRule type="expression" dxfId="702" priority="321">
      <formula>$C148="UCM"</formula>
    </cfRule>
    <cfRule type="expression" dxfId="701" priority="320">
      <formula>$C148="M-OP"</formula>
    </cfRule>
  </conditionalFormatting>
  <conditionalFormatting sqref="AH156">
    <cfRule type="expression" priority="293">
      <formula>$C157="UCSF"</formula>
    </cfRule>
    <cfRule type="expression" dxfId="700" priority="297">
      <formula>$C157="M-OP"</formula>
    </cfRule>
    <cfRule type="expression" dxfId="699" priority="298">
      <formula>$C157="UCM"</formula>
    </cfRule>
  </conditionalFormatting>
  <conditionalFormatting sqref="AH165">
    <cfRule type="expression" priority="270">
      <formula>$C166="UCSF"</formula>
    </cfRule>
    <cfRule type="expression" dxfId="698" priority="275">
      <formula>$C166="UCM"</formula>
    </cfRule>
    <cfRule type="expression" dxfId="697" priority="274">
      <formula>$C166="M-OP"</formula>
    </cfRule>
  </conditionalFormatting>
  <conditionalFormatting sqref="AH174">
    <cfRule type="expression" priority="247">
      <formula>$C175="UCSF"</formula>
    </cfRule>
    <cfRule type="expression" dxfId="696" priority="251">
      <formula>$C175="M-OP"</formula>
    </cfRule>
    <cfRule type="expression" dxfId="695" priority="252">
      <formula>$C175="UCM"</formula>
    </cfRule>
  </conditionalFormatting>
  <conditionalFormatting sqref="AH183">
    <cfRule type="expression" dxfId="694" priority="228">
      <formula>$C184="M-OP"</formula>
    </cfRule>
    <cfRule type="expression" dxfId="693" priority="229">
      <formula>$C184="UCM"</formula>
    </cfRule>
    <cfRule type="expression" priority="224">
      <formula>$C184="UCSF"</formula>
    </cfRule>
  </conditionalFormatting>
  <conditionalFormatting sqref="AH192">
    <cfRule type="expression" dxfId="692" priority="205">
      <formula>$C193="M-OP"</formula>
    </cfRule>
    <cfRule type="expression" priority="201">
      <formula>$C193="UCSF"</formula>
    </cfRule>
    <cfRule type="expression" dxfId="691" priority="206">
      <formula>$C193="UCM"</formula>
    </cfRule>
  </conditionalFormatting>
  <conditionalFormatting sqref="AH201">
    <cfRule type="expression" priority="178">
      <formula>$C202="UCSF"</formula>
    </cfRule>
    <cfRule type="expression" dxfId="690" priority="182">
      <formula>$C202="M-OP"</formula>
    </cfRule>
    <cfRule type="expression" dxfId="689" priority="183">
      <formula>$C202="UCM"</formula>
    </cfRule>
  </conditionalFormatting>
  <conditionalFormatting sqref="AH210">
    <cfRule type="expression" dxfId="688" priority="160">
      <formula>$C211="UCM"</formula>
    </cfRule>
    <cfRule type="expression" dxfId="687" priority="159">
      <formula>$C211="M-OP"</formula>
    </cfRule>
    <cfRule type="expression" priority="155">
      <formula>$C211="UCSF"</formula>
    </cfRule>
  </conditionalFormatting>
  <conditionalFormatting sqref="AH219">
    <cfRule type="expression" priority="132">
      <formula>$C220="UCSF"</formula>
    </cfRule>
    <cfRule type="expression" dxfId="686" priority="137">
      <formula>$C220="UCM"</formula>
    </cfRule>
    <cfRule type="expression" dxfId="685" priority="136">
      <formula>$C220="M-OP"</formula>
    </cfRule>
  </conditionalFormatting>
  <conditionalFormatting sqref="AH228">
    <cfRule type="expression" priority="109">
      <formula>$C229="UCSF"</formula>
    </cfRule>
    <cfRule type="expression" dxfId="684" priority="113">
      <formula>$C229="M-OP"</formula>
    </cfRule>
    <cfRule type="expression" dxfId="683" priority="114">
      <formula>$C229="UCM"</formula>
    </cfRule>
  </conditionalFormatting>
  <conditionalFormatting sqref="AH237">
    <cfRule type="expression" priority="86">
      <formula>$C238="UCSF"</formula>
    </cfRule>
    <cfRule type="expression" dxfId="682" priority="91">
      <formula>$C238="UCM"</formula>
    </cfRule>
    <cfRule type="expression" dxfId="681" priority="90">
      <formula>$C238="M-OP"</formula>
    </cfRule>
  </conditionalFormatting>
  <conditionalFormatting sqref="AH246">
    <cfRule type="expression" priority="63">
      <formula>$C247="UCSF"</formula>
    </cfRule>
    <cfRule type="expression" dxfId="680" priority="68">
      <formula>$C247="UCM"</formula>
    </cfRule>
    <cfRule type="expression" dxfId="679" priority="67">
      <formula>$C247="M-OP"</formula>
    </cfRule>
  </conditionalFormatting>
  <conditionalFormatting sqref="AH255">
    <cfRule type="expression" priority="37">
      <formula>$C256="UCSF"</formula>
    </cfRule>
    <cfRule type="expression" dxfId="678" priority="41">
      <formula>$C256="M-OP"</formula>
    </cfRule>
    <cfRule type="expression" dxfId="677" priority="42">
      <formula>$C256="UCM"</formula>
    </cfRule>
  </conditionalFormatting>
  <conditionalFormatting sqref="AH264">
    <cfRule type="expression" priority="14">
      <formula>$C265="UCSF"</formula>
    </cfRule>
    <cfRule type="expression" dxfId="676" priority="19">
      <formula>$C265="UCM"</formula>
    </cfRule>
    <cfRule type="expression" dxfId="675" priority="18">
      <formula>$C265="M-OP"</formula>
    </cfRule>
  </conditionalFormatting>
  <conditionalFormatting sqref="AH48:AK48 AH57:AL57 AH66:AL66 AH75:AL75 AH84:AL84 AH93:AL93 AH102:AL102 AH111:AL111 AH120:AL120 AH129:AL129 AH138:AL138 AH147:AL147 AH156:AL156 AH165:AL165 AH174:AL174 AH183:AL183 AH192:AL192 AH201:AL201 AH210:AL210 AH219:AL219 AH228:AL228 AH237:AL237 AH246:AL246 AH255:AL255 AH264:AL264">
    <cfRule type="expression" priority="5706">
      <formula>$C49="UCSD"</formula>
    </cfRule>
  </conditionalFormatting>
  <conditionalFormatting sqref="AI48">
    <cfRule type="expression" dxfId="674" priority="5721">
      <formula>$C49="UCSF"</formula>
    </cfRule>
  </conditionalFormatting>
  <conditionalFormatting sqref="AI57">
    <cfRule type="expression" dxfId="673" priority="544">
      <formula>$C58="UCSF"</formula>
    </cfRule>
  </conditionalFormatting>
  <conditionalFormatting sqref="AI66">
    <cfRule type="expression" dxfId="672" priority="521">
      <formula>$C67="UCSF"</formula>
    </cfRule>
  </conditionalFormatting>
  <conditionalFormatting sqref="AI75">
    <cfRule type="expression" dxfId="671" priority="498">
      <formula>$C76="UCSF"</formula>
    </cfRule>
  </conditionalFormatting>
  <conditionalFormatting sqref="AI84">
    <cfRule type="expression" dxfId="670" priority="475">
      <formula>$C85="UCSF"</formula>
    </cfRule>
  </conditionalFormatting>
  <conditionalFormatting sqref="AI93">
    <cfRule type="expression" dxfId="669" priority="452">
      <formula>$C94="UCSF"</formula>
    </cfRule>
  </conditionalFormatting>
  <conditionalFormatting sqref="AI102">
    <cfRule type="expression" dxfId="668" priority="429">
      <formula>$C103="UCSF"</formula>
    </cfRule>
  </conditionalFormatting>
  <conditionalFormatting sqref="AI111">
    <cfRule type="expression" dxfId="667" priority="406">
      <formula>$C112="UCSF"</formula>
    </cfRule>
  </conditionalFormatting>
  <conditionalFormatting sqref="AI120">
    <cfRule type="expression" dxfId="666" priority="383">
      <formula>$C121="UCSF"</formula>
    </cfRule>
  </conditionalFormatting>
  <conditionalFormatting sqref="AI129">
    <cfRule type="expression" dxfId="665" priority="360">
      <formula>$C130="UCSF"</formula>
    </cfRule>
  </conditionalFormatting>
  <conditionalFormatting sqref="AI138">
    <cfRule type="expression" dxfId="664" priority="337">
      <formula>$C139="UCSF"</formula>
    </cfRule>
  </conditionalFormatting>
  <conditionalFormatting sqref="AI147">
    <cfRule type="expression" dxfId="663" priority="314">
      <formula>$C148="UCSF"</formula>
    </cfRule>
  </conditionalFormatting>
  <conditionalFormatting sqref="AI156">
    <cfRule type="expression" dxfId="662" priority="291">
      <formula>$C157="UCSF"</formula>
    </cfRule>
  </conditionalFormatting>
  <conditionalFormatting sqref="AI165">
    <cfRule type="expression" dxfId="661" priority="268">
      <formula>$C166="UCSF"</formula>
    </cfRule>
  </conditionalFormatting>
  <conditionalFormatting sqref="AI174">
    <cfRule type="expression" dxfId="660" priority="245">
      <formula>$C175="UCSF"</formula>
    </cfRule>
  </conditionalFormatting>
  <conditionalFormatting sqref="AI183">
    <cfRule type="expression" dxfId="659" priority="222">
      <formula>$C184="UCSF"</formula>
    </cfRule>
  </conditionalFormatting>
  <conditionalFormatting sqref="AI192">
    <cfRule type="expression" dxfId="658" priority="199">
      <formula>$C193="UCSF"</formula>
    </cfRule>
  </conditionalFormatting>
  <conditionalFormatting sqref="AI201">
    <cfRule type="expression" dxfId="657" priority="176">
      <formula>$C202="UCSF"</formula>
    </cfRule>
  </conditionalFormatting>
  <conditionalFormatting sqref="AI210">
    <cfRule type="expression" dxfId="656" priority="153">
      <formula>$C211="UCSF"</formula>
    </cfRule>
  </conditionalFormatting>
  <conditionalFormatting sqref="AI219">
    <cfRule type="expression" dxfId="655" priority="130">
      <formula>$C220="UCSF"</formula>
    </cfRule>
  </conditionalFormatting>
  <conditionalFormatting sqref="AI228">
    <cfRule type="expression" dxfId="654" priority="107">
      <formula>$C229="UCSF"</formula>
    </cfRule>
  </conditionalFormatting>
  <conditionalFormatting sqref="AI237">
    <cfRule type="expression" dxfId="653" priority="84">
      <formula>$C238="UCSF"</formula>
    </cfRule>
  </conditionalFormatting>
  <conditionalFormatting sqref="AI246">
    <cfRule type="expression" dxfId="652" priority="61">
      <formula>$C247="UCSF"</formula>
    </cfRule>
  </conditionalFormatting>
  <conditionalFormatting sqref="AI255">
    <cfRule type="expression" dxfId="651" priority="35">
      <formula>$C256="UCSF"</formula>
    </cfRule>
  </conditionalFormatting>
  <conditionalFormatting sqref="AI264">
    <cfRule type="expression" dxfId="650" priority="12">
      <formula>$C265="UCSF"</formula>
    </cfRule>
  </conditionalFormatting>
  <conditionalFormatting sqref="AI48:AK48 AI57:AL57 AI66:AL66 AI75:AL75 AI84:AL84 AI93:AL93 AI102:AL102 AI111:AL111 AI120:AL120 AI129:AL129 AI138:AL138 AI147:AL147 AI156:AL156 AI165:AL165 AI174:AL174 AI183:AL183 AI192:AL192 AI201:AL201 AI210:AL210 AI219:AL219 AI228:AL228 AI237:AL237 AI246:AL246 AI264:AL264">
    <cfRule type="expression" priority="5708">
      <formula>$C49="UCLA"</formula>
    </cfRule>
    <cfRule type="expression" priority="5711">
      <formula>$C49="M-OP"</formula>
    </cfRule>
    <cfRule type="expression" priority="5712">
      <formula>$C49="UCM"</formula>
    </cfRule>
  </conditionalFormatting>
  <conditionalFormatting sqref="AI255:AL255">
    <cfRule type="expression" priority="48">
      <formula>$C256="M-OP"</formula>
    </cfRule>
    <cfRule type="expression" priority="49">
      <formula>$C256="UCM"</formula>
    </cfRule>
    <cfRule type="expression" priority="47">
      <formula>$C256="UCLA"</formula>
    </cfRule>
  </conditionalFormatting>
  <conditionalFormatting sqref="AJ48:AK48 AJ57:AL57 AJ66:AL66 AJ75:AL75 AJ84:AL84 AJ93:AL93 AJ102:AL102 AJ111:AL111 AJ120:AL120 AJ129:AL129 AJ138:AL138 AJ147:AL147 AJ156:AL156 AJ165:AL165 AJ174:AL174 AJ183:AL183 AJ192:AL192 AJ201:AL201 AJ210:AL210 AJ219:AL219 AJ228:AL228 AJ237:AL237 AJ246:AL246 AJ255:AL255 AJ264:AL264">
    <cfRule type="expression" priority="5709">
      <formula>$C49="UCSF"</formula>
    </cfRule>
    <cfRule type="expression" priority="5707">
      <formula>$C49="UCR"</formula>
    </cfRule>
  </conditionalFormatting>
  <dataValidations xWindow="704" yWindow="534" count="27">
    <dataValidation type="textLength" operator="equal" showErrorMessage="1" errorTitle="Object Code Characters !" error="Object Code needs to be 4 characters." sqref="I56 I65 I74 I83 I92 I101 I110 I119 I128 I137 I146 I155 I164 I173 I182 I191 I200 I209 I218 I227 I236 I245 I254 I263" xr:uid="{00000000-0002-0000-0000-000003000000}">
      <formula1>4</formula1>
    </dataValidation>
    <dataValidation type="textLength" allowBlank="1" showErrorMessage="1" errorTitle="Error" error="Description is limited to 40 characters" sqref="Q48 Q50:Q271" xr:uid="{00000000-0002-0000-0000-000004000000}">
      <formula1>0</formula1>
      <formula2>40</formula2>
    </dataValidation>
    <dataValidation type="textLength" allowBlank="1" showErrorMessage="1" errorTitle="Reference Characters ! " error="Reference is limited to 8 characters." sqref="Y48:AA48 T48 T56:T57 T65:T66 T74:T75 T83:T84 T92:T93 T101:T102 T110:T111 T119:T120 T128:T129 T137:T138 T146:T147 T155:T156 T164:T165 T173:T174 T182:T183 T191:T192 T200:T201 T209:T210 T218:T219 T227:T228 T236:T237 T245:T246 T254:T255 T263:T264" xr:uid="{00000000-0002-0000-0000-000005000000}">
      <formula1>0</formula1>
      <formula2>8</formula2>
    </dataValidation>
    <dataValidation type="textLength" allowBlank="1" showErrorMessage="1" errorTitle="Error" error="Reference is limited to 8 characters" sqref="AC1" xr:uid="{00000000-0002-0000-0000-000006000000}">
      <formula1>0</formula1>
      <formula2>15</formula2>
    </dataValidation>
    <dataValidation type="list" showInputMessage="1" showErrorMessage="1" errorTitle="Wrong Chart Used !" error="Wrong Chart Used, Please Use The Appropriate Chart From The List." sqref="F49:F55 F94:F100 F58:F64 F67:F73 F76:F82 F85:F91 F103:F109 F112:F118 F121:F127 F130:F136 F139:F145 F148:F154 F157:F163 F166:F172 F175:F181 F184:F190 F193:F199 F202:F208 F211:F217 F220:F226 F229:F235 F238:F244 F247:F253 F256:F262 F265:F271" xr:uid="{00000000-0002-0000-0000-000007000000}">
      <formula1>Chart</formula1>
    </dataValidation>
    <dataValidation type="textLength" showInputMessage="1" showErrorMessage="1" errorTitle="Description Characters !" error="Description is limited to 40 characters." sqref="Q49" xr:uid="{00000000-0002-0000-0000-000009000000}">
      <formula1>0</formula1>
      <formula2>40</formula2>
    </dataValidation>
    <dataValidation type="textLength" operator="equal" allowBlank="1" showInputMessage="1" showErrorMessage="1" errorTitle="Phone Number Format !" error="Input numbers including area code, but no parentheses or hyphens, it's already formatted as a phone number format - The text length should equal 10 characters." sqref="F39:J39 Z49:Z55 Z58:Z64 Z67:Z73 Z76:Z82 Z85:Z91 Z94:Z100 Z103:Z109 Z112:Z118 Z121:Z127 Z130:Z136 Z139:Z145 Z148:Z154 Z157:Z163 Z166:Z172 Z175:Z181 Z184:Z190 Z193:Z199 Z202:Z208 Z211:Z217 Z220:Z226 Z229:Z235 Z238:Z244 Z247:Z253 Z256:Z262 Z265:Z271" xr:uid="{00000000-0002-0000-0000-00000B000000}">
      <formula1>10</formula1>
    </dataValidation>
    <dataValidation type="textLength" allowBlank="1" showInputMessage="1" showErrorMessage="1" errorTitle="Middle Name Error !" error="Please enter entire Middle Name or enter 00 if you don't have one." promptTitle="Middle Name" prompt="Please use Capital Letters, and enter entire Middle Name. If you don't have a Middle Name, input the number 00." sqref="F37:J37" xr:uid="{00000000-0002-0000-0000-00000C000000}">
      <formula1>2</formula1>
      <formula2>20</formula2>
    </dataValidation>
    <dataValidation allowBlank="1" showInputMessage="1" showErrorMessage="1" promptTitle="First Name" prompt="Please use Capital Letters._x000a_" sqref="F36:J36" xr:uid="{00000000-0002-0000-0000-00000D000000}"/>
    <dataValidation allowBlank="1" showInputMessage="1" showErrorMessage="1" promptTitle="Last Name" prompt="Please use Capital Letters." sqref="F38:J38" xr:uid="{00000000-0002-0000-0000-00000E000000}"/>
    <dataValidation allowBlank="1" showInputMessage="1" showErrorMessage="1" promptTitle="Contact Person" prompt="The contact person should be the person who provides you the Full Accounting Unit (FAU) for his or her campus." sqref="Y49:Y55 Y58:Y64 Y67:Y73 Y76:Y82 Y85:Y91 Y94:Y100 Y103:Y109 Y112:Y118 Y121:Y127 Y130:Y136 Y139:Y145 Y148:Y154 Y157:Y163 Y166:Y172 Y175:Y181 Y184:Y190 Y193:Y199 Y202:Y208 Y211:Y217 Y220:Y226 Y229:Y235 Y238:Y244 Y247:Y253 Y256:Y262 Y265:Y271" xr:uid="{00000000-0002-0000-0000-00000F000000}"/>
    <dataValidation allowBlank="1" showInputMessage="1" showErrorMessage="1" promptTitle="Prior Document #" prompt="Please include both the Origin Code and the Document Number." sqref="U49:U55 U58:U64 U67:U73 U76:U82 U85:U91 U94:U100 U103:U109 U112:U118 U121:U127 U130:U136 U139:U145 U148:U154 U157:U163 U166:U172 U175:U181 U184:U190 U193:U199 U202:U208 U211:U217 U220:U226 U229:U235 U238:U244 U247:U253 U256:U262 U265:U271" xr:uid="{00000000-0002-0000-0000-000010000000}"/>
    <dataValidation type="list" allowBlank="1" showInputMessage="1" showErrorMessage="1" sqref="F41:J41" xr:uid="{00000000-0002-0000-0000-000011000000}">
      <formula1>$P$1:$P$26</formula1>
    </dataValidation>
    <dataValidation type="list" showInputMessage="1" showErrorMessage="1" errorTitle="Wrong Campus !" error="Wrong Campus Used. Please Use The Appropriate Campus From The List." sqref="C49 C58 C67 C76 C85 C94 C103 C112 C121 C130 C139 C148 C157 C166 C175 C184 C193 C202 C211 C220 C229 C238 C247 C256 C265" xr:uid="{C3A730EB-DFB0-43E4-AFDF-24C03B87BE47}">
      <formula1>$D$2:$D$13</formula1>
    </dataValidation>
    <dataValidation type="textLength" operator="equal" showErrorMessage="1" errorTitle="Account Characters !" error="Account needs to be 7 characters." sqref="G56 G65 G74 G83 G92 G101 G110 G119 G128 G137 G146 G155 G164 G173 G182 G191 G200 G209 G218 G227 G236 G245 G254 G263" xr:uid="{00000000-0002-0000-0000-000001000000}">
      <formula1>7</formula1>
    </dataValidation>
    <dataValidation type="textLength" operator="equal" showErrorMessage="1" errorTitle="Sub Account Characters !" error="Sub Account needs to be 5 characters." sqref="H56 H65 H74 H83 H92 H101 H110 H119 H128 H137 H146 H155 H164 H173 H182 H191 H200 H209 H218 H227 H236 H245 H254 H263" xr:uid="{00000000-0002-0000-0000-000002000000}">
      <formula1>5</formula1>
    </dataValidation>
    <dataValidation type="textLength" operator="equal" allowBlank="1" showErrorMessage="1" errorTitle="Fund!" error=" 5 chracters" sqref="G256:G262 G49:G55 G58:G64 G67:G73 G76:G82 G85:G91 G103:G109 G94:G100 G112:G118 G121:G127 G130:G136 G139:G145 G148:G154 G157:G163 G166:G172 G175:G181 G184:G190 G193:G199 G202:G208 G211:G217 G220:G226 G229:G235 G238:G244 G247:G253 G265:G271" xr:uid="{B5563FB9-E732-42E9-83CC-D6E6B64246E9}">
      <formula1>5</formula1>
    </dataValidation>
    <dataValidation type="textLength" operator="equal" showErrorMessage="1" errorTitle="Department!" error="7 characters" sqref="H256:H262 H49:H55 H58:H64 H67:H73 H76:H82 H85:H91 H103:H109 H94:H100 H112:H118 H121:H127 H130:H136 H139:H145 H148:H154 H157:H163 H166:H172 H175:H181 H184:H190 H193:H199 H202:H208 H211:H217 H220:H226 H229:H235 H238:H244 H247:H253 H265:H271" xr:uid="{473C04D7-9454-43D8-8674-2EE967331A6A}">
      <formula1>7</formula1>
    </dataValidation>
    <dataValidation type="textLength" operator="equal" showErrorMessage="1" errorTitle="Account!" error="6 characters_x000a_" sqref="I256:I262 I49:I55 I58:I64 I67:I73 I76:I82 I85:I91 I103:I109 I94:I100 I112:I118 I121:I127 I130:I136 I139:I145 I148:I154 I157:I163 I166:I172 I175:I181 I184:I190 I193:I199 I202:I208 I211:I217 I220:I226 I229:I235 I238:I244 I247:I253 I265:I271" xr:uid="{FC44313B-058B-4C38-BDE3-71F369A231E3}">
      <formula1>6</formula1>
    </dataValidation>
    <dataValidation type="textLength" operator="equal" showInputMessage="1" showErrorMessage="1" errorTitle="Purpose! " error="Text 2 characters " sqref="J49:J55 J256:J262 J58:J64 J67:J73 J76:J82 J85:J91 J94:J100 J103:J109 J112:J118 J121:J127 J130:J136 J139:J145 J148:J154 J157:J163 J166:J172 J175:J181 J184:J190 J193:J199 J202:J208 J211:J217 J220:J226 J229:J235 J238:J244 J247:J253 J265:J271" xr:uid="{FF801C3D-39E0-4D53-8C7A-96C45522443D}">
      <formula1>2</formula1>
    </dataValidation>
    <dataValidation type="textLength" operator="equal" allowBlank="1" showInputMessage="1" showErrorMessage="1" errorTitle="Program!" error="Text 3 characters" sqref="K49:K55 K256:K262 K58:K64 K67:K73 K76:K82 K85:K91 K94:K100 K103:K109 K112:K118 K121:K127 K130:K136 K139:K145 K148:K154 K157:K163 K166:K172 K175:K181 K184:K190 K193:K199 K202:K208 K211:K217 K220:K226 K229:K235 K238:K244 K247:K253 K265:K271" xr:uid="{45AD67D0-45B3-4D68-951C-A3670D4F0451}">
      <formula1>3</formula1>
    </dataValidation>
    <dataValidation type="textLength" operator="equal" allowBlank="1" showInputMessage="1" showErrorMessage="1" errorTitle="Project!" error="Text 10 characters_x000a_" sqref="L49:L55 L256:L262 L58:L64 L67:L73 L76:L82 L85:L91 L94:L100 L103:L109 L112:L118 L121:L127 L130:L136 L139:L145 L148:L154 L157:L163 L166:L172 L175:L181 L184:L190 L193:L199 L202:L208 L211:L217 L220:L226 L229:L235 L238:L244 L247:L253 L265:L271" xr:uid="{8E198AE3-50C2-48C5-BE96-7D50AC31B83F}">
      <formula1>10</formula1>
    </dataValidation>
    <dataValidation type="textLength" operator="equal" allowBlank="1" showInputMessage="1" showErrorMessage="1" errorTitle="Activity" error="Text 6 characters" sqref="M49:M55 M256:M262 M58:M64 M67:M73 M76:M82 M85:M91 M94:M100 M103:M109 M112:M118 M121:M127 M130:M136 M139:M145 M148:M154 M157:M163 M166:M172 M175:M181 M184:M190 M193:M199 M202:M208 M211:M217 M220:M226 M229:M235 M238:M244 M247:M253 M265:M271" xr:uid="{565C8800-E1C1-48DA-860A-0EA5C78334A6}">
      <formula1>6</formula1>
    </dataValidation>
    <dataValidation type="textLength" operator="equal" allowBlank="1" showInputMessage="1" showErrorMessage="1" errorTitle="Inter Entity!" error="Text 4 characters" sqref="N49:N55 N256:N262 N58:N64 N67:N73 N76:N82 N85:N91 N94:N100 N103:N109 N112:N118 N121:N127 N130:N136 N139:N145 N148:N154 N157:N163 N166:N172 N175:N181 N184:N190 N193:N199 N202:N208 N211:N217 N220:N226 N229:N235 N238:N244 N247:N253 N265:N271" xr:uid="{1489AB62-DACD-4CF2-B3AE-605031365151}">
      <formula1>4</formula1>
    </dataValidation>
    <dataValidation operator="equal" showErrorMessage="1" errorTitle="Account Characters !" error="Account needs to be 6 characters." sqref="I48 I57 I66 I75 I84 I93 I102 I111 I120 I129 I138 I147 I156 I165 I174 I183 I192 I201 I210 I219 I228 I237 I246 I255 I264" xr:uid="{882EDAC7-4F6E-4251-8432-7111165E4D43}"/>
    <dataValidation type="textLength" operator="equal" allowBlank="1" showInputMessage="1" showErrorMessage="1" errorTitle="Future 1!" error="Text 6 characters" sqref="O49:O55 O58:O64 O67:O73 O76:O82 O85:O91 O94:O100 O103:O109 O112:O118 O121:O127 O130:O136 O139:O145 O148:O154 O157:O163 O166:O172 O175:O181 O184:O190 O193:O199 O202:O208 O211:O217 O220:O226 O229:O235 O238:O244 O247:O253 O256:O262 O265:O271" xr:uid="{2AFD4E35-693E-46B7-A438-41E8232E09F2}">
      <formula1>6</formula1>
    </dataValidation>
    <dataValidation type="textLength" operator="equal" allowBlank="1" showInputMessage="1" showErrorMessage="1" errorTitle="Future 2!" error="Text 6 characters" sqref="P49:P55 P58:P64 P67:P73 P76:P82 P85:P91 P94:P100 P103:P109 P112:P118 P121:P127 P130:P136 P139:P145 P148:P154 P157:P163 P166:P172 P175:P181 P184:P190 P193:P199 P202:P208 P211:P217 P220:P226 P229:P235 P238:P244 P247:P253 P256:P262 P265:P271" xr:uid="{1C45FF8A-87F1-479A-BE9C-75AD68444FE3}">
      <formula1>6</formula1>
    </dataValidation>
  </dataValidations>
  <pageMargins left="0.25" right="0.25" top="0.75" bottom="0.75" header="0.3" footer="0.3"/>
  <pageSetup paperSize="5" scale="24" fitToHeight="0" orientation="landscape" r:id="rId1"/>
  <ignoredErrors>
    <ignoredError sqref="T3:T1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59999389629810485"/>
  </sheetPr>
  <dimension ref="A32:M965"/>
  <sheetViews>
    <sheetView topLeftCell="A32" zoomScale="70" zoomScaleNormal="70" workbookViewId="0">
      <pane ySplit="8" topLeftCell="A40" activePane="bottomLeft" state="frozen"/>
      <selection activeCell="A32" sqref="A32"/>
      <selection pane="bottomLeft" activeCell="A34" sqref="A34"/>
    </sheetView>
  </sheetViews>
  <sheetFormatPr defaultRowHeight="15"/>
  <cols>
    <col min="1" max="1" width="8.85546875" customWidth="1"/>
    <col min="2" max="2" width="14.5703125" customWidth="1"/>
    <col min="3" max="6" width="11.28515625" customWidth="1"/>
    <col min="7" max="7" width="12.28515625" customWidth="1"/>
    <col min="8" max="8" width="24.7109375" customWidth="1"/>
    <col min="9" max="9" width="31" customWidth="1"/>
    <col min="10" max="10" width="17.7109375" customWidth="1"/>
    <col min="11" max="11" width="19.28515625" customWidth="1"/>
    <col min="12" max="12" width="18" customWidth="1"/>
    <col min="13" max="13" width="13.85546875" customWidth="1"/>
  </cols>
  <sheetData>
    <row r="32" spans="1:12" ht="33.75">
      <c r="A32" s="71" t="s">
        <v>136</v>
      </c>
      <c r="B32" s="72"/>
      <c r="C32" s="72"/>
      <c r="D32" s="72"/>
      <c r="E32" s="72"/>
      <c r="F32" s="72"/>
      <c r="G32" s="72"/>
      <c r="H32" s="72"/>
      <c r="I32" s="73"/>
      <c r="J32" s="74" t="s">
        <v>137</v>
      </c>
      <c r="K32" s="75" t="s">
        <v>138</v>
      </c>
      <c r="L32" s="76" t="s">
        <v>139</v>
      </c>
    </row>
    <row r="33" spans="1:13" ht="23.25">
      <c r="A33" s="77" t="s">
        <v>140</v>
      </c>
      <c r="B33" s="72"/>
      <c r="C33" s="72"/>
      <c r="D33" s="72"/>
      <c r="E33" s="72"/>
      <c r="F33" s="72"/>
      <c r="G33" s="72"/>
      <c r="H33" s="129" t="s">
        <v>141</v>
      </c>
      <c r="I33" s="70"/>
      <c r="J33" s="78">
        <f ca="1">TODAY()</f>
        <v>45355</v>
      </c>
      <c r="K33" s="79" t="s">
        <v>142</v>
      </c>
      <c r="L33" s="80"/>
    </row>
    <row r="34" spans="1:13">
      <c r="A34" s="81"/>
      <c r="B34" s="81"/>
      <c r="C34" s="81"/>
      <c r="D34" s="81"/>
      <c r="E34" s="81"/>
      <c r="F34" s="81"/>
      <c r="G34" s="81"/>
      <c r="H34" s="81"/>
      <c r="I34" s="81"/>
      <c r="J34" s="82" t="s">
        <v>143</v>
      </c>
      <c r="K34" s="83"/>
      <c r="L34" s="84" t="s">
        <v>144</v>
      </c>
    </row>
    <row r="35" spans="1:13" ht="15.75" thickBot="1">
      <c r="A35" s="85"/>
      <c r="B35" s="85"/>
      <c r="C35" s="85"/>
      <c r="D35" s="85"/>
      <c r="E35" s="85"/>
      <c r="F35" s="85"/>
      <c r="G35" s="85"/>
      <c r="H35" s="85"/>
      <c r="I35" s="85"/>
      <c r="J35" s="85"/>
      <c r="K35" s="85"/>
      <c r="L35" s="85"/>
    </row>
    <row r="36" spans="1:13" ht="15.75" thickTop="1">
      <c r="A36" s="86" t="s">
        <v>145</v>
      </c>
      <c r="B36" s="87"/>
      <c r="C36" s="87"/>
      <c r="D36" s="87"/>
      <c r="E36" s="87"/>
      <c r="F36" s="87"/>
      <c r="G36" s="88"/>
      <c r="H36" s="87"/>
      <c r="I36" s="87"/>
      <c r="J36" s="88"/>
      <c r="K36" s="88"/>
      <c r="L36" s="89"/>
    </row>
    <row r="37" spans="1:13">
      <c r="A37" s="90" t="s">
        <v>112</v>
      </c>
      <c r="B37" s="90" t="s">
        <v>146</v>
      </c>
      <c r="C37" s="90" t="s">
        <v>147</v>
      </c>
      <c r="D37" s="90" t="s">
        <v>148</v>
      </c>
      <c r="E37" s="90" t="s">
        <v>149</v>
      </c>
      <c r="F37" s="91" t="s">
        <v>150</v>
      </c>
      <c r="G37" s="92" t="s">
        <v>151</v>
      </c>
      <c r="H37" s="90" t="s">
        <v>152</v>
      </c>
      <c r="I37" s="93" t="s">
        <v>153</v>
      </c>
      <c r="J37" s="94" t="s">
        <v>154</v>
      </c>
      <c r="K37" s="95"/>
      <c r="L37" s="96"/>
    </row>
    <row r="38" spans="1:13" ht="15.75">
      <c r="A38" s="90" t="s">
        <v>155</v>
      </c>
      <c r="B38" s="87"/>
      <c r="C38" s="87"/>
      <c r="D38" s="87"/>
      <c r="E38" s="87"/>
      <c r="F38" s="91" t="s">
        <v>156</v>
      </c>
      <c r="G38" s="92" t="s">
        <v>157</v>
      </c>
      <c r="H38" s="87"/>
      <c r="I38" s="87"/>
      <c r="J38" s="94" t="s">
        <v>158</v>
      </c>
      <c r="K38" s="97" t="s">
        <v>159</v>
      </c>
      <c r="L38" s="98" t="s">
        <v>160</v>
      </c>
    </row>
    <row r="39" spans="1:13">
      <c r="A39" s="99" t="s">
        <v>161</v>
      </c>
      <c r="B39" s="99" t="s">
        <v>144</v>
      </c>
      <c r="C39" s="99" t="s">
        <v>162</v>
      </c>
      <c r="D39" s="99" t="s">
        <v>163</v>
      </c>
      <c r="E39" s="99" t="s">
        <v>144</v>
      </c>
      <c r="F39" s="99" t="s">
        <v>162</v>
      </c>
      <c r="G39" s="100" t="s">
        <v>164</v>
      </c>
      <c r="H39" s="99" t="s">
        <v>144</v>
      </c>
      <c r="I39" s="99" t="s">
        <v>165</v>
      </c>
      <c r="J39" s="100" t="s">
        <v>144</v>
      </c>
      <c r="K39" s="101" t="s">
        <v>166</v>
      </c>
      <c r="L39" s="101" t="s">
        <v>166</v>
      </c>
      <c r="M39" s="86" t="s">
        <v>167</v>
      </c>
    </row>
    <row r="40" spans="1:13" ht="18.75">
      <c r="A40" s="102" t="s">
        <v>111</v>
      </c>
      <c r="B40" s="103" t="e">
        <f>IF(AND('IOC Input'!$C48="M-OP",'IOC Input'!#REF!&lt;50000),"119503",IF(AND('IOC Input'!$C48="M-OP",'IOC Input'!#REF!&gt;=50000),"119500",""))</f>
        <v>#REF!</v>
      </c>
      <c r="C40" s="104"/>
      <c r="D40" s="103"/>
      <c r="E40" s="104"/>
      <c r="F40" s="103"/>
      <c r="G40" s="103"/>
      <c r="H40" s="104"/>
      <c r="I40" s="103" t="e">
        <f>+I41</f>
        <v>#REF!</v>
      </c>
      <c r="J40" s="105" t="e">
        <f>+J41</f>
        <v>#REF!</v>
      </c>
      <c r="K40" s="106" t="str">
        <f>IF(AND('IOC Input'!$C48="M-OP",'IOC Input'!$R48="C"),'IOC Input'!#REF!,"")</f>
        <v/>
      </c>
      <c r="L40" s="106" t="str">
        <f>IF(AND('IOC Input'!$C48="M-OP",'IOC Input'!$R48="D"),'IOC Input'!#REF!,"")</f>
        <v/>
      </c>
      <c r="M40">
        <f>IF(SUM(K40:L40)&gt;0,1,0)</f>
        <v>0</v>
      </c>
    </row>
    <row r="41" spans="1:13" ht="18.75">
      <c r="A41" s="102" t="s">
        <v>111</v>
      </c>
      <c r="B41" s="103" t="e">
        <f>IF(AND('IOC Input'!$C49="M-OP",'IOC Input'!#REF!&lt;50000),'IOC Input'!AC49,IF(AND('IOC Input'!$C49="M-OP",'IOC Input'!#REF!&gt;=50000),'IOC Input'!AC49,""))</f>
        <v>#REF!</v>
      </c>
      <c r="C41" s="103" t="e">
        <f>IF(AND('IOC Input'!$C49="M-OP",'IOC Input'!#REF!&lt;50000),'IOC Input'!AD49,IF(AND('IOC Input'!$C49="M-OP",'IOC Input'!#REF!&gt;=50000),'IOC Input'!AD49,""))</f>
        <v>#REF!</v>
      </c>
      <c r="D41" s="103" t="e">
        <f>IF(AND('IOC Input'!$C49="M-OP",'IOC Input'!#REF!&lt;50000),'IOC Input'!AE49,IF(AND('IOC Input'!$C49="M-OP",'IOC Input'!#REF!&gt;=50000),'IOC Input'!AE49,""))</f>
        <v>#REF!</v>
      </c>
      <c r="E41" s="103" t="e">
        <f>IF(AND('IOC Input'!$C49="M-OP",'IOC Input'!#REF!&lt;50000),'IOC Input'!AF49,IF(AND('IOC Input'!$C49="M-OP",'IOC Input'!#REF!&gt;=50000),'IOC Input'!AF49,""))</f>
        <v>#REF!</v>
      </c>
      <c r="F41" s="103" t="e">
        <f>IF(AND('IOC Input'!$C49="M-OP",'IOC Input'!#REF!&lt;50000),'IOC Input'!AG49,IF(AND('IOC Input'!$C49="M-OP",'IOC Input'!#REF!&gt;=50000),'IOC Input'!AG49,""))</f>
        <v>#REF!</v>
      </c>
      <c r="G41" s="103" t="e">
        <f>IF(AND('IOC Input'!$C49="M-OP",'IOC Input'!#REF!&lt;50000),'IOC Input'!AH49,IF(AND('IOC Input'!$C49="M-OP",'IOC Input'!#REF!&gt;=50000),'IOC Input'!AH49,""))</f>
        <v>#REF!</v>
      </c>
      <c r="H41" s="103" t="e">
        <f>IF(AND('IOC Input'!$C49="M-OP",'IOC Input'!#REF!&lt;50000),'IOC Input'!AI49,IF(AND('IOC Input'!$C49="M-OP",'IOC Input'!#REF!&gt;=50000),'IOC Input'!AI49,""))</f>
        <v>#REF!</v>
      </c>
      <c r="I41" s="103" t="e">
        <f>IF(AND('IOC Input'!$C49="M-OP",'IOC Input'!#REF!&lt;50000),'IOC Input'!Q49,IF(AND('IOC Input'!$C49="M-OP",'IOC Input'!#REF!&gt;=50000),'IOC Input'!Q49,""))</f>
        <v>#REF!</v>
      </c>
      <c r="J41" s="105" t="e">
        <f>IF(AND('IOC Input'!$C49="M-OP",'IOC Input'!#REF!&lt;50000),RIGHT('IOC Input'!P49,6),IF(AND('IOC Input'!$C49="M-OP",'IOC Input'!#REF!&gt;=50000),RIGHT('IOC Input'!P49,6),""))</f>
        <v>#REF!</v>
      </c>
      <c r="K41" s="106" t="str">
        <f>IF(AND('IOC Input'!$C49="M-OP",'IOC Input'!$R49="C"),'IOC Input'!#REF!,"")</f>
        <v/>
      </c>
      <c r="L41" s="106" t="str">
        <f>IF(AND('IOC Input'!$C49="M-OP",'IOC Input'!$R49="D"),'IOC Input'!#REF!,"")</f>
        <v/>
      </c>
      <c r="M41">
        <f t="shared" ref="M41:M47" si="0">IF(SUM(K41:L41)&gt;0,1,0)</f>
        <v>0</v>
      </c>
    </row>
    <row r="42" spans="1:13" ht="18.75">
      <c r="A42" s="102" t="s">
        <v>111</v>
      </c>
      <c r="B42" s="103" t="e">
        <f>IF(AND('IOC Input'!$C50="M-OP",'IOC Input'!#REF!&lt;50000),'IOC Input'!AC50,IF(AND('IOC Input'!$C50="M-OP",'IOC Input'!#REF!&gt;=50000),'IOC Input'!AC50,""))</f>
        <v>#REF!</v>
      </c>
      <c r="C42" s="103" t="e">
        <f>IF(AND('IOC Input'!$C50="M-OP",'IOC Input'!#REF!&lt;50000),'IOC Input'!AD50,IF(AND('IOC Input'!$C50="M-OP",'IOC Input'!#REF!&gt;=50000),'IOC Input'!AD50,""))</f>
        <v>#REF!</v>
      </c>
      <c r="D42" s="103" t="e">
        <f>IF(AND('IOC Input'!$C50="M-OP",'IOC Input'!#REF!&lt;50000),'IOC Input'!AE50,IF(AND('IOC Input'!$C50="M-OP",'IOC Input'!#REF!&gt;=50000),'IOC Input'!AE50,""))</f>
        <v>#REF!</v>
      </c>
      <c r="E42" s="103" t="e">
        <f>IF(AND('IOC Input'!$C50="M-OP",'IOC Input'!#REF!&lt;50000),'IOC Input'!AF50,IF(AND('IOC Input'!$C50="M-OP",'IOC Input'!#REF!&gt;=50000),'IOC Input'!AF50,""))</f>
        <v>#REF!</v>
      </c>
      <c r="F42" s="103" t="e">
        <f>IF(AND('IOC Input'!$C50="M-OP",'IOC Input'!#REF!&lt;50000),'IOC Input'!AG50,IF(AND('IOC Input'!$C50="M-OP",'IOC Input'!#REF!&gt;=50000),'IOC Input'!AG50,""))</f>
        <v>#REF!</v>
      </c>
      <c r="G42" s="103" t="e">
        <f>IF(AND('IOC Input'!$C50="M-OP",'IOC Input'!#REF!&lt;50000),'IOC Input'!AH50,IF(AND('IOC Input'!$C50="M-OP",'IOC Input'!#REF!&gt;=50000),'IOC Input'!AH50,""))</f>
        <v>#REF!</v>
      </c>
      <c r="H42" s="103" t="e">
        <f>IF(AND('IOC Input'!$C50="M-OP",'IOC Input'!#REF!&lt;50000),'IOC Input'!AI50,IF(AND('IOC Input'!$C50="M-OP",'IOC Input'!#REF!&gt;=50000),'IOC Input'!AI50,""))</f>
        <v>#REF!</v>
      </c>
      <c r="I42" s="103" t="e">
        <f>IF(AND('IOC Input'!$C50="M-OP",'IOC Input'!#REF!&lt;50000),'IOC Input'!Q50,IF(AND('IOC Input'!$C50="M-OP",'IOC Input'!#REF!&gt;=50000),'IOC Input'!Q50,""))</f>
        <v>#REF!</v>
      </c>
      <c r="J42" s="105" t="e">
        <f>IF(AND('IOC Input'!$C50="M-OP",'IOC Input'!#REF!&lt;50000),RIGHT('IOC Input'!P50,6),IF(AND('IOC Input'!$C50="M-OP",'IOC Input'!#REF!&gt;=50000),RIGHT('IOC Input'!P50,6),""))</f>
        <v>#REF!</v>
      </c>
      <c r="K42" s="106" t="str">
        <f>IF(AND('IOC Input'!$C50="M-OP",'IOC Input'!$R50="C"),'IOC Input'!#REF!,"")</f>
        <v/>
      </c>
      <c r="L42" s="106" t="str">
        <f>IF(AND('IOC Input'!$C50="M-OP",'IOC Input'!$R50="D"),'IOC Input'!#REF!,"")</f>
        <v/>
      </c>
      <c r="M42">
        <f t="shared" si="0"/>
        <v>0</v>
      </c>
    </row>
    <row r="43" spans="1:13" ht="18.75">
      <c r="A43" s="102" t="s">
        <v>111</v>
      </c>
      <c r="B43" s="103" t="e">
        <f>IF(AND('IOC Input'!$C51="M-OP",'IOC Input'!#REF!&lt;50000),'IOC Input'!AC51,IF(AND('IOC Input'!$C51="M-OP",'IOC Input'!#REF!&gt;=50000),'IOC Input'!AC51,""))</f>
        <v>#REF!</v>
      </c>
      <c r="C43" s="103" t="e">
        <f>IF(AND('IOC Input'!$C51="M-OP",'IOC Input'!#REF!&lt;50000),'IOC Input'!AD51,IF(AND('IOC Input'!$C51="M-OP",'IOC Input'!#REF!&gt;=50000),'IOC Input'!AD51,""))</f>
        <v>#REF!</v>
      </c>
      <c r="D43" s="103" t="e">
        <f>IF(AND('IOC Input'!$C51="M-OP",'IOC Input'!#REF!&lt;50000),'IOC Input'!AE51,IF(AND('IOC Input'!$C51="M-OP",'IOC Input'!#REF!&gt;=50000),'IOC Input'!AE51,""))</f>
        <v>#REF!</v>
      </c>
      <c r="E43" s="103" t="e">
        <f>IF(AND('IOC Input'!$C51="M-OP",'IOC Input'!#REF!&lt;50000),'IOC Input'!AF51,IF(AND('IOC Input'!$C51="M-OP",'IOC Input'!#REF!&gt;=50000),'IOC Input'!AF51,""))</f>
        <v>#REF!</v>
      </c>
      <c r="F43" s="103" t="e">
        <f>IF(AND('IOC Input'!$C51="M-OP",'IOC Input'!#REF!&lt;50000),'IOC Input'!AG51,IF(AND('IOC Input'!$C51="M-OP",'IOC Input'!#REF!&gt;=50000),'IOC Input'!AG51,""))</f>
        <v>#REF!</v>
      </c>
      <c r="G43" s="103" t="e">
        <f>IF(AND('IOC Input'!$C51="M-OP",'IOC Input'!#REF!&lt;50000),'IOC Input'!AH51,IF(AND('IOC Input'!$C51="M-OP",'IOC Input'!#REF!&gt;=50000),'IOC Input'!AH51,""))</f>
        <v>#REF!</v>
      </c>
      <c r="H43" s="103" t="e">
        <f>IF(AND('IOC Input'!$C51="M-OP",'IOC Input'!#REF!&lt;50000),'IOC Input'!AI51,IF(AND('IOC Input'!$C51="M-OP",'IOC Input'!#REF!&gt;=50000),'IOC Input'!AI51,""))</f>
        <v>#REF!</v>
      </c>
      <c r="I43" s="103" t="e">
        <f>IF(AND('IOC Input'!$C51="M-OP",'IOC Input'!#REF!&lt;50000),'IOC Input'!Q51,IF(AND('IOC Input'!$C51="M-OP",'IOC Input'!#REF!&gt;=50000),'IOC Input'!Q51,""))</f>
        <v>#REF!</v>
      </c>
      <c r="J43" s="105" t="e">
        <f>IF(AND('IOC Input'!$C51="M-OP",'IOC Input'!#REF!&lt;50000),RIGHT('IOC Input'!P51,6),IF(AND('IOC Input'!$C51="M-OP",'IOC Input'!#REF!&gt;=50000),RIGHT('IOC Input'!P51,6),""))</f>
        <v>#REF!</v>
      </c>
      <c r="K43" s="106" t="str">
        <f>IF(AND('IOC Input'!$C51="M-OP",'IOC Input'!$R51="C"),'IOC Input'!#REF!,"")</f>
        <v/>
      </c>
      <c r="L43" s="106" t="str">
        <f>IF(AND('IOC Input'!$C51="M-OP",'IOC Input'!$R51="D"),'IOC Input'!#REF!,"")</f>
        <v/>
      </c>
      <c r="M43">
        <f t="shared" si="0"/>
        <v>0</v>
      </c>
    </row>
    <row r="44" spans="1:13" ht="18.75">
      <c r="A44" s="102" t="s">
        <v>111</v>
      </c>
      <c r="B44" s="103" t="e">
        <f>IF(AND('IOC Input'!$C52="M-OP",'IOC Input'!#REF!&lt;50000),'IOC Input'!AC52,IF(AND('IOC Input'!$C52="M-OP",'IOC Input'!#REF!&gt;=50000),'IOC Input'!AC52,""))</f>
        <v>#REF!</v>
      </c>
      <c r="C44" s="103" t="e">
        <f>IF(AND('IOC Input'!$C52="M-OP",'IOC Input'!#REF!&lt;50000),'IOC Input'!AD52,IF(AND('IOC Input'!$C52="M-OP",'IOC Input'!#REF!&gt;=50000),'IOC Input'!AD52,""))</f>
        <v>#REF!</v>
      </c>
      <c r="D44" s="103" t="e">
        <f>IF(AND('IOC Input'!$C52="M-OP",'IOC Input'!#REF!&lt;50000),'IOC Input'!AE52,IF(AND('IOC Input'!$C52="M-OP",'IOC Input'!#REF!&gt;=50000),'IOC Input'!AE52,""))</f>
        <v>#REF!</v>
      </c>
      <c r="E44" s="103" t="e">
        <f>IF(AND('IOC Input'!$C52="M-OP",'IOC Input'!#REF!&lt;50000),'IOC Input'!AF52,IF(AND('IOC Input'!$C52="M-OP",'IOC Input'!#REF!&gt;=50000),'IOC Input'!AF52,""))</f>
        <v>#REF!</v>
      </c>
      <c r="F44" s="103" t="e">
        <f>IF(AND('IOC Input'!$C52="M-OP",'IOC Input'!#REF!&lt;50000),'IOC Input'!AG52,IF(AND('IOC Input'!$C52="M-OP",'IOC Input'!#REF!&gt;=50000),'IOC Input'!AG52,""))</f>
        <v>#REF!</v>
      </c>
      <c r="G44" s="103" t="e">
        <f>IF(AND('IOC Input'!$C52="M-OP",'IOC Input'!#REF!&lt;50000),'IOC Input'!AH52,IF(AND('IOC Input'!$C52="M-OP",'IOC Input'!#REF!&gt;=50000),'IOC Input'!AH52,""))</f>
        <v>#REF!</v>
      </c>
      <c r="H44" s="103" t="e">
        <f>IF(AND('IOC Input'!$C52="M-OP",'IOC Input'!#REF!&lt;50000),'IOC Input'!AI52,IF(AND('IOC Input'!$C52="M-OP",'IOC Input'!#REF!&gt;=50000),'IOC Input'!AI52,""))</f>
        <v>#REF!</v>
      </c>
      <c r="I44" s="103" t="e">
        <f>IF(AND('IOC Input'!$C52="M-OP",'IOC Input'!#REF!&lt;50000),'IOC Input'!Q52,IF(AND('IOC Input'!$C52="M-OP",'IOC Input'!#REF!&gt;=50000),'IOC Input'!Q52,""))</f>
        <v>#REF!</v>
      </c>
      <c r="J44" s="105" t="e">
        <f>IF(AND('IOC Input'!$C52="M-OP",'IOC Input'!#REF!&lt;50000),RIGHT('IOC Input'!P52,6),IF(AND('IOC Input'!$C52="M-OP",'IOC Input'!#REF!&gt;=50000),RIGHT('IOC Input'!P52,6),""))</f>
        <v>#REF!</v>
      </c>
      <c r="K44" s="106" t="str">
        <f>IF(AND('IOC Input'!$C52="M-OP",'IOC Input'!$R52="C"),'IOC Input'!#REF!,"")</f>
        <v/>
      </c>
      <c r="L44" s="106" t="str">
        <f>IF(AND('IOC Input'!$C52="M-OP",'IOC Input'!$R52="D"),'IOC Input'!#REF!,"")</f>
        <v/>
      </c>
      <c r="M44">
        <f t="shared" si="0"/>
        <v>0</v>
      </c>
    </row>
    <row r="45" spans="1:13" ht="18.75">
      <c r="A45" s="102" t="s">
        <v>111</v>
      </c>
      <c r="B45" s="103" t="e">
        <f>IF(AND('IOC Input'!$C53="M-OP",'IOC Input'!#REF!&lt;50000),'IOC Input'!AC53,IF(AND('IOC Input'!$C53="M-OP",'IOC Input'!#REF!&gt;=50000),'IOC Input'!AC53,""))</f>
        <v>#REF!</v>
      </c>
      <c r="C45" s="103" t="e">
        <f>IF(AND('IOC Input'!$C53="M-OP",'IOC Input'!#REF!&lt;50000),'IOC Input'!AD53,IF(AND('IOC Input'!$C53="M-OP",'IOC Input'!#REF!&gt;=50000),'IOC Input'!AD53,""))</f>
        <v>#REF!</v>
      </c>
      <c r="D45" s="103" t="e">
        <f>IF(AND('IOC Input'!$C53="M-OP",'IOC Input'!#REF!&lt;50000),'IOC Input'!AE53,IF(AND('IOC Input'!$C53="M-OP",'IOC Input'!#REF!&gt;=50000),'IOC Input'!AE53,""))</f>
        <v>#REF!</v>
      </c>
      <c r="E45" s="103" t="e">
        <f>IF(AND('IOC Input'!$C53="M-OP",'IOC Input'!#REF!&lt;50000),'IOC Input'!AF53,IF(AND('IOC Input'!$C53="M-OP",'IOC Input'!#REF!&gt;=50000),'IOC Input'!AF53,""))</f>
        <v>#REF!</v>
      </c>
      <c r="F45" s="103" t="e">
        <f>IF(AND('IOC Input'!$C53="M-OP",'IOC Input'!#REF!&lt;50000),'IOC Input'!AG53,IF(AND('IOC Input'!$C53="M-OP",'IOC Input'!#REF!&gt;=50000),'IOC Input'!AG53,""))</f>
        <v>#REF!</v>
      </c>
      <c r="G45" s="103" t="e">
        <f>IF(AND('IOC Input'!$C53="M-OP",'IOC Input'!#REF!&lt;50000),'IOC Input'!AH53,IF(AND('IOC Input'!$C53="M-OP",'IOC Input'!#REF!&gt;=50000),'IOC Input'!AH53,""))</f>
        <v>#REF!</v>
      </c>
      <c r="H45" s="103" t="e">
        <f>IF(AND('IOC Input'!$C53="M-OP",'IOC Input'!#REF!&lt;50000),'IOC Input'!AI53,IF(AND('IOC Input'!$C53="M-OP",'IOC Input'!#REF!&gt;=50000),'IOC Input'!AI53,""))</f>
        <v>#REF!</v>
      </c>
      <c r="I45" s="103" t="e">
        <f>IF(AND('IOC Input'!$C53="M-OP",'IOC Input'!#REF!&lt;50000),'IOC Input'!Q53,IF(AND('IOC Input'!$C53="M-OP",'IOC Input'!#REF!&gt;=50000),'IOC Input'!Q53,""))</f>
        <v>#REF!</v>
      </c>
      <c r="J45" s="105" t="e">
        <f>IF(AND('IOC Input'!$C53="M-OP",'IOC Input'!#REF!&lt;50000),RIGHT('IOC Input'!P53,6),IF(AND('IOC Input'!$C53="M-OP",'IOC Input'!#REF!&gt;=50000),RIGHT('IOC Input'!P53,6),""))</f>
        <v>#REF!</v>
      </c>
      <c r="K45" s="106" t="str">
        <f>IF(AND('IOC Input'!$C53="M-OP",'IOC Input'!$R53="C"),'IOC Input'!#REF!,"")</f>
        <v/>
      </c>
      <c r="L45" s="106" t="str">
        <f>IF(AND('IOC Input'!$C53="M-OP",'IOC Input'!$R53="D"),'IOC Input'!#REF!,"")</f>
        <v/>
      </c>
      <c r="M45">
        <f t="shared" si="0"/>
        <v>0</v>
      </c>
    </row>
    <row r="46" spans="1:13" ht="18.75">
      <c r="A46" s="102" t="s">
        <v>111</v>
      </c>
      <c r="B46" s="103" t="e">
        <f>IF(AND('IOC Input'!$C54="M-OP",'IOC Input'!#REF!&lt;50000),'IOC Input'!AC54,IF(AND('IOC Input'!$C54="M-OP",'IOC Input'!#REF!&gt;=50000),'IOC Input'!AC54,""))</f>
        <v>#REF!</v>
      </c>
      <c r="C46" s="103" t="e">
        <f>IF(AND('IOC Input'!$C54="M-OP",'IOC Input'!#REF!&lt;50000),'IOC Input'!AD54,IF(AND('IOC Input'!$C54="M-OP",'IOC Input'!#REF!&gt;=50000),'IOC Input'!AD54,""))</f>
        <v>#REF!</v>
      </c>
      <c r="D46" s="103" t="e">
        <f>IF(AND('IOC Input'!$C54="M-OP",'IOC Input'!#REF!&lt;50000),'IOC Input'!AE54,IF(AND('IOC Input'!$C54="M-OP",'IOC Input'!#REF!&gt;=50000),'IOC Input'!AE54,""))</f>
        <v>#REF!</v>
      </c>
      <c r="E46" s="103" t="e">
        <f>IF(AND('IOC Input'!$C54="M-OP",'IOC Input'!#REF!&lt;50000),'IOC Input'!AF54,IF(AND('IOC Input'!$C54="M-OP",'IOC Input'!#REF!&gt;=50000),'IOC Input'!AF54,""))</f>
        <v>#REF!</v>
      </c>
      <c r="F46" s="103" t="e">
        <f>IF(AND('IOC Input'!$C54="M-OP",'IOC Input'!#REF!&lt;50000),'IOC Input'!AG54,IF(AND('IOC Input'!$C54="M-OP",'IOC Input'!#REF!&gt;=50000),'IOC Input'!AG54,""))</f>
        <v>#REF!</v>
      </c>
      <c r="G46" s="103" t="e">
        <f>IF(AND('IOC Input'!$C54="M-OP",'IOC Input'!#REF!&lt;50000),'IOC Input'!AH54,IF(AND('IOC Input'!$C54="M-OP",'IOC Input'!#REF!&gt;=50000),'IOC Input'!AH54,""))</f>
        <v>#REF!</v>
      </c>
      <c r="H46" s="103" t="e">
        <f>IF(AND('IOC Input'!$C54="M-OP",'IOC Input'!#REF!&lt;50000),'IOC Input'!#REF!,IF(AND('IOC Input'!$C54="M-OP",'IOC Input'!#REF!&gt;=50000),'IOC Input'!#REF!,""))</f>
        <v>#REF!</v>
      </c>
      <c r="I46" s="103" t="e">
        <f>IF(AND('IOC Input'!$C54="M-OP",'IOC Input'!#REF!&lt;50000),'IOC Input'!Q54,IF(AND('IOC Input'!$C54="M-OP",'IOC Input'!#REF!&gt;=50000),'IOC Input'!Q54,""))</f>
        <v>#REF!</v>
      </c>
      <c r="J46" s="105" t="e">
        <f>IF(AND('IOC Input'!$C54="M-OP",'IOC Input'!#REF!&lt;50000),RIGHT('IOC Input'!P54,6),IF(AND('IOC Input'!$C54="M-OP",'IOC Input'!#REF!&gt;=50000),RIGHT('IOC Input'!P54,6),""))</f>
        <v>#REF!</v>
      </c>
      <c r="K46" s="106" t="str">
        <f>IF(AND('IOC Input'!$C54="M-OP",'IOC Input'!$R54="C"),'IOC Input'!#REF!,"")</f>
        <v/>
      </c>
      <c r="L46" s="106" t="str">
        <f>IF(AND('IOC Input'!$C54="M-OP",'IOC Input'!$R54="D"),'IOC Input'!#REF!,"")</f>
        <v/>
      </c>
      <c r="M46">
        <f t="shared" si="0"/>
        <v>0</v>
      </c>
    </row>
    <row r="47" spans="1:13" ht="18.75">
      <c r="A47" s="102" t="s">
        <v>111</v>
      </c>
      <c r="B47" s="103" t="e">
        <f>IF(AND('IOC Input'!$C55="M-OP",'IOC Input'!#REF!&lt;50000),'IOC Input'!AC55,IF(AND('IOC Input'!$C55="M-OP",'IOC Input'!#REF!&gt;=50000),'IOC Input'!AC55,""))</f>
        <v>#REF!</v>
      </c>
      <c r="C47" s="103" t="e">
        <f>IF(AND('IOC Input'!$C55="M-OP",'IOC Input'!#REF!&lt;50000),'IOC Input'!AD55,IF(AND('IOC Input'!$C55="M-OP",'IOC Input'!#REF!&gt;=50000),'IOC Input'!AD55,""))</f>
        <v>#REF!</v>
      </c>
      <c r="D47" s="103" t="e">
        <f>IF(AND('IOC Input'!$C55="M-OP",'IOC Input'!#REF!&lt;50000),'IOC Input'!AE55,IF(AND('IOC Input'!$C55="M-OP",'IOC Input'!#REF!&gt;=50000),'IOC Input'!AE55,""))</f>
        <v>#REF!</v>
      </c>
      <c r="E47" s="103" t="e">
        <f>IF(AND('IOC Input'!$C55="M-OP",'IOC Input'!#REF!&lt;50000),'IOC Input'!AF55,IF(AND('IOC Input'!$C55="M-OP",'IOC Input'!#REF!&gt;=50000),'IOC Input'!AF55,""))</f>
        <v>#REF!</v>
      </c>
      <c r="F47" s="103" t="e">
        <f>IF(AND('IOC Input'!$C55="M-OP",'IOC Input'!#REF!&lt;50000),'IOC Input'!AG55,IF(AND('IOC Input'!$C55="M-OP",'IOC Input'!#REF!&gt;=50000),'IOC Input'!AG55,""))</f>
        <v>#REF!</v>
      </c>
      <c r="G47" s="103" t="e">
        <f>IF(AND('IOC Input'!$C55="M-OP",'IOC Input'!#REF!&lt;50000),'IOC Input'!AH55,IF(AND('IOC Input'!$C55="M-OP",'IOC Input'!#REF!&gt;=50000),'IOC Input'!AH55,""))</f>
        <v>#REF!</v>
      </c>
      <c r="H47" s="103" t="e">
        <f>IF(AND('IOC Input'!$C55="M-OP",'IOC Input'!#REF!&lt;50000),'IOC Input'!AI54,IF(AND('IOC Input'!$C55="M-OP",'IOC Input'!#REF!&gt;=50000),'IOC Input'!AI54,""))</f>
        <v>#REF!</v>
      </c>
      <c r="I47" s="103" t="e">
        <f>IF(AND('IOC Input'!$C55="M-OP",'IOC Input'!#REF!&lt;50000),'IOC Input'!Q55,IF(AND('IOC Input'!$C55="M-OP",'IOC Input'!#REF!&gt;=50000),'IOC Input'!Q55,""))</f>
        <v>#REF!</v>
      </c>
      <c r="J47" s="105" t="e">
        <f>IF(AND('IOC Input'!$C55="M-OP",'IOC Input'!#REF!&lt;50000),RIGHT('IOC Input'!P55,6),IF(AND('IOC Input'!$C55="M-OP",'IOC Input'!#REF!&gt;=50000),RIGHT('IOC Input'!P55,6),""))</f>
        <v>#REF!</v>
      </c>
      <c r="K47" s="106" t="str">
        <f>IF(AND('IOC Input'!$C55="M-OP",'IOC Input'!$R55="C"),'IOC Input'!#REF!,"")</f>
        <v/>
      </c>
      <c r="L47" s="106" t="str">
        <f>IF(AND('IOC Input'!$C55="M-OP",'IOC Input'!$R55="D"),'IOC Input'!#REF!,"")</f>
        <v/>
      </c>
      <c r="M47">
        <f t="shared" si="0"/>
        <v>0</v>
      </c>
    </row>
    <row r="48" spans="1:13" ht="18.75">
      <c r="A48" s="102"/>
      <c r="B48" s="104"/>
      <c r="C48" s="104"/>
      <c r="D48" s="104"/>
      <c r="E48" s="104"/>
      <c r="F48" s="104"/>
      <c r="G48" s="108"/>
      <c r="H48" s="104"/>
      <c r="I48" s="104"/>
      <c r="J48" s="108"/>
      <c r="K48" s="109"/>
      <c r="L48" s="109"/>
    </row>
    <row r="49" spans="1:13" ht="18.75">
      <c r="A49" s="102" t="s">
        <v>111</v>
      </c>
      <c r="B49" s="103" t="e">
        <f>IF(AND('IOC Input'!$C57="M-OP",'IOC Input'!#REF!&lt;50000),"119503",IF(AND('IOC Input'!$C57="M-OP",'IOC Input'!#REF!&gt;=50000),"119500",""))</f>
        <v>#REF!</v>
      </c>
      <c r="C49" s="104"/>
      <c r="D49" s="103"/>
      <c r="E49" s="104"/>
      <c r="F49" s="103"/>
      <c r="G49" s="103"/>
      <c r="H49" s="103" t="e">
        <f>IF(AND('IOC Input'!$C57="M-OP",'IOC Input'!#REF!&lt;50000),'IOC Input'!AI57,IF(AND('IOC Input'!$C57="M-OP",'IOC Input'!#REF!&gt;=50000),'IOC Input'!AI57,""))</f>
        <v>#REF!</v>
      </c>
      <c r="I49" s="103" t="e">
        <f>+I50</f>
        <v>#REF!</v>
      </c>
      <c r="J49" s="105" t="e">
        <f>+J50</f>
        <v>#REF!</v>
      </c>
      <c r="K49" s="106" t="str">
        <f>IF(AND('IOC Input'!$C57="M-OP",'IOC Input'!$R57="C"),'IOC Input'!#REF!,"")</f>
        <v/>
      </c>
      <c r="L49" s="106" t="str">
        <f>IF(AND('IOC Input'!$C57="M-OP",'IOC Input'!$R57="D"),'IOC Input'!#REF!,"")</f>
        <v/>
      </c>
      <c r="M49">
        <f>IF(SUM(K49:L49)&gt;0,1,0)</f>
        <v>0</v>
      </c>
    </row>
    <row r="50" spans="1:13" ht="18.75">
      <c r="A50" s="102" t="s">
        <v>111</v>
      </c>
      <c r="B50" s="103" t="e">
        <f>IF(AND('IOC Input'!$C58="M-OP",'IOC Input'!#REF!&lt;50000),'IOC Input'!AC58,IF(AND('IOC Input'!$C58="M-OP",'IOC Input'!#REF!&gt;=50000),'IOC Input'!AC58,""))</f>
        <v>#REF!</v>
      </c>
      <c r="C50" s="103" t="e">
        <f>IF(AND('IOC Input'!$C58="M-OP",'IOC Input'!#REF!&lt;50000),'IOC Input'!AD58,IF(AND('IOC Input'!$C58="M-OP",'IOC Input'!#REF!&gt;=50000),'IOC Input'!AD58,""))</f>
        <v>#REF!</v>
      </c>
      <c r="D50" s="103" t="e">
        <f>IF(AND('IOC Input'!$C58="M-OP",'IOC Input'!#REF!&lt;50000),'IOC Input'!AE58,IF(AND('IOC Input'!$C58="M-OP",'IOC Input'!#REF!&gt;=50000),'IOC Input'!AE58,""))</f>
        <v>#REF!</v>
      </c>
      <c r="E50" s="103" t="e">
        <f>IF(AND('IOC Input'!$C58="M-OP",'IOC Input'!#REF!&lt;50000),'IOC Input'!AF58,IF(AND('IOC Input'!$C58="M-OP",'IOC Input'!#REF!&gt;=50000),'IOC Input'!AF58,""))</f>
        <v>#REF!</v>
      </c>
      <c r="F50" s="103" t="e">
        <f>IF(AND('IOC Input'!$C58="M-OP",'IOC Input'!#REF!&lt;50000),'IOC Input'!AG58,IF(AND('IOC Input'!$C58="M-OP",'IOC Input'!#REF!&gt;=50000),'IOC Input'!AG58,""))</f>
        <v>#REF!</v>
      </c>
      <c r="G50" s="103" t="e">
        <f>IF(AND('IOC Input'!$C58="M-OP",'IOC Input'!#REF!&lt;50000),'IOC Input'!AH58,IF(AND('IOC Input'!$C58="M-OP",'IOC Input'!#REF!&gt;=50000),'IOC Input'!AH58,""))</f>
        <v>#REF!</v>
      </c>
      <c r="H50" s="103" t="e">
        <f>IF(AND('IOC Input'!$C58="M-OP",'IOC Input'!#REF!&lt;50000),'IOC Input'!AI58,IF(AND('IOC Input'!$C58="M-OP",'IOC Input'!#REF!&gt;=50000),'IOC Input'!AI58,""))</f>
        <v>#REF!</v>
      </c>
      <c r="I50" s="103" t="e">
        <f>IF(AND('IOC Input'!$C58="M-OP",'IOC Input'!#REF!&lt;50000),'IOC Input'!Q58,IF(AND('IOC Input'!$C58="M-OP",'IOC Input'!#REF!&gt;=50000),'IOC Input'!Q58,""))</f>
        <v>#REF!</v>
      </c>
      <c r="J50" s="105" t="e">
        <f>IF(AND('IOC Input'!$C58="M-OP",'IOC Input'!#REF!&lt;50000),RIGHT('IOC Input'!P58,6),IF(AND('IOC Input'!$C58="M-OP",'IOC Input'!#REF!&gt;=50000),RIGHT('IOC Input'!P58,6),""))</f>
        <v>#REF!</v>
      </c>
      <c r="K50" s="106" t="str">
        <f>IF(AND('IOC Input'!$C58="M-OP",'IOC Input'!$R58="C"),'IOC Input'!#REF!,"")</f>
        <v/>
      </c>
      <c r="L50" s="106" t="str">
        <f>IF(AND('IOC Input'!$C58="M-OP",'IOC Input'!$R58="D"),'IOC Input'!#REF!,"")</f>
        <v/>
      </c>
      <c r="M50">
        <f t="shared" ref="M50:M56" si="1">IF(SUM(K50:L50)&gt;0,1,0)</f>
        <v>0</v>
      </c>
    </row>
    <row r="51" spans="1:13" ht="18.75">
      <c r="A51" s="102" t="s">
        <v>111</v>
      </c>
      <c r="B51" s="103" t="e">
        <f>IF(AND('IOC Input'!$C59="M-OP",'IOC Input'!#REF!&lt;50000),'IOC Input'!AC59,IF(AND('IOC Input'!$C59="M-OP",'IOC Input'!#REF!&gt;=50000),'IOC Input'!AC59,""))</f>
        <v>#REF!</v>
      </c>
      <c r="C51" s="103" t="e">
        <f>IF(AND('IOC Input'!$C59="M-OP",'IOC Input'!#REF!&lt;50000),'IOC Input'!AD59,IF(AND('IOC Input'!$C59="M-OP",'IOC Input'!#REF!&gt;=50000),'IOC Input'!AD59,""))</f>
        <v>#REF!</v>
      </c>
      <c r="D51" s="103" t="e">
        <f>IF(AND('IOC Input'!$C59="M-OP",'IOC Input'!#REF!&lt;50000),'IOC Input'!AE59,IF(AND('IOC Input'!$C59="M-OP",'IOC Input'!#REF!&gt;=50000),'IOC Input'!AE59,""))</f>
        <v>#REF!</v>
      </c>
      <c r="E51" s="103" t="e">
        <f>IF(AND('IOC Input'!$C59="M-OP",'IOC Input'!#REF!&lt;50000),'IOC Input'!AF59,IF(AND('IOC Input'!$C59="M-OP",'IOC Input'!#REF!&gt;=50000),'IOC Input'!AF59,""))</f>
        <v>#REF!</v>
      </c>
      <c r="F51" s="103" t="e">
        <f>IF(AND('IOC Input'!$C59="M-OP",'IOC Input'!#REF!&lt;50000),'IOC Input'!AG59,IF(AND('IOC Input'!$C59="M-OP",'IOC Input'!#REF!&gt;=50000),'IOC Input'!AG59,""))</f>
        <v>#REF!</v>
      </c>
      <c r="G51" s="103" t="e">
        <f>IF(AND('IOC Input'!$C59="M-OP",'IOC Input'!#REF!&lt;50000),'IOC Input'!AH59,IF(AND('IOC Input'!$C59="M-OP",'IOC Input'!#REF!&gt;=50000),'IOC Input'!AH59,""))</f>
        <v>#REF!</v>
      </c>
      <c r="H51" s="103" t="e">
        <f>IF(AND('IOC Input'!$C59="M-OP",'IOC Input'!#REF!&lt;50000),'IOC Input'!AI59,IF(AND('IOC Input'!$C59="M-OP",'IOC Input'!#REF!&gt;=50000),'IOC Input'!AI59,""))</f>
        <v>#REF!</v>
      </c>
      <c r="I51" s="103" t="e">
        <f>IF(AND('IOC Input'!$C59="M-OP",'IOC Input'!#REF!&lt;50000),'IOC Input'!Q59,IF(AND('IOC Input'!$C59="M-OP",'IOC Input'!#REF!&gt;=50000),'IOC Input'!Q59,""))</f>
        <v>#REF!</v>
      </c>
      <c r="J51" s="105" t="e">
        <f>IF(AND('IOC Input'!$C59="M-OP",'IOC Input'!#REF!&lt;50000),RIGHT('IOC Input'!P59,6),IF(AND('IOC Input'!$C59="M-OP",'IOC Input'!#REF!&gt;=50000),RIGHT('IOC Input'!P59,6),""))</f>
        <v>#REF!</v>
      </c>
      <c r="K51" s="106" t="str">
        <f>IF(AND('IOC Input'!$C59="M-OP",'IOC Input'!$R59="C"),'IOC Input'!#REF!,"")</f>
        <v/>
      </c>
      <c r="L51" s="106" t="str">
        <f>IF(AND('IOC Input'!$C59="M-OP",'IOC Input'!$R59="D"),'IOC Input'!#REF!,"")</f>
        <v/>
      </c>
      <c r="M51">
        <f t="shared" si="1"/>
        <v>0</v>
      </c>
    </row>
    <row r="52" spans="1:13" ht="18.75">
      <c r="A52" s="102" t="s">
        <v>111</v>
      </c>
      <c r="B52" s="103" t="e">
        <f>IF(AND('IOC Input'!$C60="M-OP",'IOC Input'!#REF!&lt;50000),'IOC Input'!AC60,IF(AND('IOC Input'!$C60="M-OP",'IOC Input'!#REF!&gt;=50000),'IOC Input'!AC60,""))</f>
        <v>#REF!</v>
      </c>
      <c r="C52" s="103" t="e">
        <f>IF(AND('IOC Input'!$C60="M-OP",'IOC Input'!#REF!&lt;50000),'IOC Input'!AD60,IF(AND('IOC Input'!$C60="M-OP",'IOC Input'!#REF!&gt;=50000),'IOC Input'!AD60,""))</f>
        <v>#REF!</v>
      </c>
      <c r="D52" s="103" t="e">
        <f>IF(AND('IOC Input'!$C60="M-OP",'IOC Input'!#REF!&lt;50000),'IOC Input'!AE60,IF(AND('IOC Input'!$C60="M-OP",'IOC Input'!#REF!&gt;=50000),'IOC Input'!AE60,""))</f>
        <v>#REF!</v>
      </c>
      <c r="E52" s="103" t="e">
        <f>IF(AND('IOC Input'!$C60="M-OP",'IOC Input'!#REF!&lt;50000),'IOC Input'!AF60,IF(AND('IOC Input'!$C60="M-OP",'IOC Input'!#REF!&gt;=50000),'IOC Input'!AF60,""))</f>
        <v>#REF!</v>
      </c>
      <c r="F52" s="103" t="e">
        <f>IF(AND('IOC Input'!$C60="M-OP",'IOC Input'!#REF!&lt;50000),'IOC Input'!AG60,IF(AND('IOC Input'!$C60="M-OP",'IOC Input'!#REF!&gt;=50000),'IOC Input'!AG60,""))</f>
        <v>#REF!</v>
      </c>
      <c r="G52" s="103" t="e">
        <f>IF(AND('IOC Input'!$C60="M-OP",'IOC Input'!#REF!&lt;50000),'IOC Input'!AH60,IF(AND('IOC Input'!$C60="M-OP",'IOC Input'!#REF!&gt;=50000),'IOC Input'!AH60,""))</f>
        <v>#REF!</v>
      </c>
      <c r="H52" s="103" t="e">
        <f>IF(AND('IOC Input'!$C60="M-OP",'IOC Input'!#REF!&lt;50000),'IOC Input'!AI60,IF(AND('IOC Input'!$C60="M-OP",'IOC Input'!#REF!&gt;=50000),'IOC Input'!AI60,""))</f>
        <v>#REF!</v>
      </c>
      <c r="I52" s="103" t="e">
        <f>IF(AND('IOC Input'!$C60="M-OP",'IOC Input'!#REF!&lt;50000),'IOC Input'!Q60,IF(AND('IOC Input'!$C60="M-OP",'IOC Input'!#REF!&gt;=50000),'IOC Input'!Q60,""))</f>
        <v>#REF!</v>
      </c>
      <c r="J52" s="105" t="e">
        <f>IF(AND('IOC Input'!$C60="M-OP",'IOC Input'!#REF!&lt;50000),RIGHT('IOC Input'!P60,6),IF(AND('IOC Input'!$C60="M-OP",'IOC Input'!#REF!&gt;=50000),RIGHT('IOC Input'!P60,6),""))</f>
        <v>#REF!</v>
      </c>
      <c r="K52" s="106" t="str">
        <f>IF(AND('IOC Input'!$C60="M-OP",'IOC Input'!$R60="C"),'IOC Input'!#REF!,"")</f>
        <v/>
      </c>
      <c r="L52" s="106" t="str">
        <f>IF(AND('IOC Input'!$C60="M-OP",'IOC Input'!$R60="D"),'IOC Input'!#REF!,"")</f>
        <v/>
      </c>
      <c r="M52">
        <f t="shared" si="1"/>
        <v>0</v>
      </c>
    </row>
    <row r="53" spans="1:13" ht="18.75">
      <c r="A53" s="102" t="s">
        <v>111</v>
      </c>
      <c r="B53" s="103" t="e">
        <f>IF(AND('IOC Input'!$C61="M-OP",'IOC Input'!#REF!&lt;50000),'IOC Input'!AC61,IF(AND('IOC Input'!$C61="M-OP",'IOC Input'!#REF!&gt;=50000),'IOC Input'!AC61,""))</f>
        <v>#REF!</v>
      </c>
      <c r="C53" s="103" t="e">
        <f>IF(AND('IOC Input'!$C61="M-OP",'IOC Input'!#REF!&lt;50000),'IOC Input'!AD61,IF(AND('IOC Input'!$C61="M-OP",'IOC Input'!#REF!&gt;=50000),'IOC Input'!AD61,""))</f>
        <v>#REF!</v>
      </c>
      <c r="D53" s="103" t="e">
        <f>IF(AND('IOC Input'!$C61="M-OP",'IOC Input'!#REF!&lt;50000),'IOC Input'!AE61,IF(AND('IOC Input'!$C61="M-OP",'IOC Input'!#REF!&gt;=50000),'IOC Input'!AE61,""))</f>
        <v>#REF!</v>
      </c>
      <c r="E53" s="103" t="e">
        <f>IF(AND('IOC Input'!$C61="M-OP",'IOC Input'!#REF!&lt;50000),'IOC Input'!AF61,IF(AND('IOC Input'!$C61="M-OP",'IOC Input'!#REF!&gt;=50000),'IOC Input'!AF61,""))</f>
        <v>#REF!</v>
      </c>
      <c r="F53" s="103" t="e">
        <f>IF(AND('IOC Input'!$C61="M-OP",'IOC Input'!#REF!&lt;50000),'IOC Input'!AG61,IF(AND('IOC Input'!$C61="M-OP",'IOC Input'!#REF!&gt;=50000),'IOC Input'!AG61,""))</f>
        <v>#REF!</v>
      </c>
      <c r="G53" s="103" t="e">
        <f>IF(AND('IOC Input'!$C61="M-OP",'IOC Input'!#REF!&lt;50000),'IOC Input'!AH61,IF(AND('IOC Input'!$C61="M-OP",'IOC Input'!#REF!&gt;=50000),'IOC Input'!AH61,""))</f>
        <v>#REF!</v>
      </c>
      <c r="H53" s="103" t="e">
        <f>IF(AND('IOC Input'!$C61="M-OP",'IOC Input'!#REF!&lt;50000),'IOC Input'!AI61,IF(AND('IOC Input'!$C61="M-OP",'IOC Input'!#REF!&gt;=50000),'IOC Input'!AI61,""))</f>
        <v>#REF!</v>
      </c>
      <c r="I53" s="103" t="e">
        <f>IF(AND('IOC Input'!$C61="M-OP",'IOC Input'!#REF!&lt;50000),'IOC Input'!Q61,IF(AND('IOC Input'!$C61="M-OP",'IOC Input'!#REF!&gt;=50000),'IOC Input'!Q61,""))</f>
        <v>#REF!</v>
      </c>
      <c r="J53" s="105" t="e">
        <f>IF(AND('IOC Input'!$C61="M-OP",'IOC Input'!#REF!&lt;50000),RIGHT('IOC Input'!P61,6),IF(AND('IOC Input'!$C61="M-OP",'IOC Input'!#REF!&gt;=50000),RIGHT('IOC Input'!P61,6),""))</f>
        <v>#REF!</v>
      </c>
      <c r="K53" s="106" t="str">
        <f>IF(AND('IOC Input'!$C61="M-OP",'IOC Input'!$R61="C"),'IOC Input'!#REF!,"")</f>
        <v/>
      </c>
      <c r="L53" s="106" t="str">
        <f>IF(AND('IOC Input'!$C61="M-OP",'IOC Input'!$R61="D"),'IOC Input'!#REF!,"")</f>
        <v/>
      </c>
      <c r="M53">
        <f t="shared" si="1"/>
        <v>0</v>
      </c>
    </row>
    <row r="54" spans="1:13" ht="18.75">
      <c r="A54" s="102" t="s">
        <v>111</v>
      </c>
      <c r="B54" s="103" t="e">
        <f>IF(AND('IOC Input'!$C62="M-OP",'IOC Input'!#REF!&lt;50000),'IOC Input'!AC62,IF(AND('IOC Input'!$C62="M-OP",'IOC Input'!#REF!&gt;=50000),'IOC Input'!AC62,""))</f>
        <v>#REF!</v>
      </c>
      <c r="C54" s="103" t="e">
        <f>IF(AND('IOC Input'!$C62="M-OP",'IOC Input'!#REF!&lt;50000),'IOC Input'!AD62,IF(AND('IOC Input'!$C62="M-OP",'IOC Input'!#REF!&gt;=50000),'IOC Input'!AD62,""))</f>
        <v>#REF!</v>
      </c>
      <c r="D54" s="103" t="e">
        <f>IF(AND('IOC Input'!$C62="M-OP",'IOC Input'!#REF!&lt;50000),'IOC Input'!AE62,IF(AND('IOC Input'!$C62="M-OP",'IOC Input'!#REF!&gt;=50000),'IOC Input'!AE62,""))</f>
        <v>#REF!</v>
      </c>
      <c r="E54" s="103" t="e">
        <f>IF(AND('IOC Input'!$C62="M-OP",'IOC Input'!#REF!&lt;50000),'IOC Input'!AF62,IF(AND('IOC Input'!$C62="M-OP",'IOC Input'!#REF!&gt;=50000),'IOC Input'!AF62,""))</f>
        <v>#REF!</v>
      </c>
      <c r="F54" s="103" t="e">
        <f>IF(AND('IOC Input'!$C62="M-OP",'IOC Input'!#REF!&lt;50000),'IOC Input'!AG62,IF(AND('IOC Input'!$C62="M-OP",'IOC Input'!#REF!&gt;=50000),'IOC Input'!AG62,""))</f>
        <v>#REF!</v>
      </c>
      <c r="G54" s="103" t="e">
        <f>IF(AND('IOC Input'!$C62="M-OP",'IOC Input'!#REF!&lt;50000),'IOC Input'!AH62,IF(AND('IOC Input'!$C62="M-OP",'IOC Input'!#REF!&gt;=50000),'IOC Input'!AH62,""))</f>
        <v>#REF!</v>
      </c>
      <c r="H54" s="103" t="e">
        <f>IF(AND('IOC Input'!$C62="M-OP",'IOC Input'!#REF!&lt;50000),'IOC Input'!AI62,IF(AND('IOC Input'!$C62="M-OP",'IOC Input'!#REF!&gt;=50000),'IOC Input'!AI62,""))</f>
        <v>#REF!</v>
      </c>
      <c r="I54" s="103" t="e">
        <f>IF(AND('IOC Input'!$C62="M-OP",'IOC Input'!#REF!&lt;50000),'IOC Input'!Q62,IF(AND('IOC Input'!$C62="M-OP",'IOC Input'!#REF!&gt;=50000),'IOC Input'!Q62,""))</f>
        <v>#REF!</v>
      </c>
      <c r="J54" s="105" t="e">
        <f>IF(AND('IOC Input'!$C62="M-OP",'IOC Input'!#REF!&lt;50000),RIGHT('IOC Input'!P62,6),IF(AND('IOC Input'!$C62="M-OP",'IOC Input'!#REF!&gt;=50000),RIGHT('IOC Input'!P62,6),""))</f>
        <v>#REF!</v>
      </c>
      <c r="K54" s="106" t="str">
        <f>IF(AND('IOC Input'!$C62="M-OP",'IOC Input'!$R62="C"),'IOC Input'!#REF!,"")</f>
        <v/>
      </c>
      <c r="L54" s="106" t="str">
        <f>IF(AND('IOC Input'!$C62="M-OP",'IOC Input'!$R62="D"),'IOC Input'!#REF!,"")</f>
        <v/>
      </c>
      <c r="M54">
        <f t="shared" si="1"/>
        <v>0</v>
      </c>
    </row>
    <row r="55" spans="1:13" ht="18.75">
      <c r="A55" s="102" t="s">
        <v>111</v>
      </c>
      <c r="B55" s="103" t="e">
        <f>IF(AND('IOC Input'!$C63="M-OP",'IOC Input'!#REF!&lt;50000),'IOC Input'!AC63,IF(AND('IOC Input'!$C63="M-OP",'IOC Input'!#REF!&gt;=50000),'IOC Input'!AC63,""))</f>
        <v>#REF!</v>
      </c>
      <c r="C55" s="103" t="e">
        <f>IF(AND('IOC Input'!$C63="M-OP",'IOC Input'!#REF!&lt;50000),'IOC Input'!AD63,IF(AND('IOC Input'!$C63="M-OP",'IOC Input'!#REF!&gt;=50000),'IOC Input'!AD63,""))</f>
        <v>#REF!</v>
      </c>
      <c r="D55" s="103" t="e">
        <f>IF(AND('IOC Input'!$C63="M-OP",'IOC Input'!#REF!&lt;50000),'IOC Input'!AE63,IF(AND('IOC Input'!$C63="M-OP",'IOC Input'!#REF!&gt;=50000),'IOC Input'!AE63,""))</f>
        <v>#REF!</v>
      </c>
      <c r="E55" s="103" t="e">
        <f>IF(AND('IOC Input'!$C63="M-OP",'IOC Input'!#REF!&lt;50000),'IOC Input'!AF63,IF(AND('IOC Input'!$C63="M-OP",'IOC Input'!#REF!&gt;=50000),'IOC Input'!AF63,""))</f>
        <v>#REF!</v>
      </c>
      <c r="F55" s="103" t="e">
        <f>IF(AND('IOC Input'!$C63="M-OP",'IOC Input'!#REF!&lt;50000),'IOC Input'!AG63,IF(AND('IOC Input'!$C63="M-OP",'IOC Input'!#REF!&gt;=50000),'IOC Input'!AG63,""))</f>
        <v>#REF!</v>
      </c>
      <c r="G55" s="103" t="e">
        <f>IF(AND('IOC Input'!$C63="M-OP",'IOC Input'!#REF!&lt;50000),'IOC Input'!AH63,IF(AND('IOC Input'!$C63="M-OP",'IOC Input'!#REF!&gt;=50000),'IOC Input'!AH63,""))</f>
        <v>#REF!</v>
      </c>
      <c r="H55" s="103" t="e">
        <f>IF(AND('IOC Input'!$C63="M-OP",'IOC Input'!#REF!&lt;50000),'IOC Input'!AI63,IF(AND('IOC Input'!$C63="M-OP",'IOC Input'!#REF!&gt;=50000),'IOC Input'!AI63,""))</f>
        <v>#REF!</v>
      </c>
      <c r="I55" s="103" t="e">
        <f>IF(AND('IOC Input'!$C63="M-OP",'IOC Input'!#REF!&lt;50000),'IOC Input'!Q63,IF(AND('IOC Input'!$C63="M-OP",'IOC Input'!#REF!&gt;=50000),'IOC Input'!Q63,""))</f>
        <v>#REF!</v>
      </c>
      <c r="J55" s="105" t="e">
        <f>IF(AND('IOC Input'!$C63="M-OP",'IOC Input'!#REF!&lt;50000),RIGHT('IOC Input'!P63,6),IF(AND('IOC Input'!$C63="M-OP",'IOC Input'!#REF!&gt;=50000),RIGHT('IOC Input'!P63,6),""))</f>
        <v>#REF!</v>
      </c>
      <c r="K55" s="106" t="str">
        <f>IF(AND('IOC Input'!$C63="M-OP",'IOC Input'!$R63="C"),'IOC Input'!#REF!,"")</f>
        <v/>
      </c>
      <c r="L55" s="106" t="str">
        <f>IF(AND('IOC Input'!$C63="M-OP",'IOC Input'!$R63="D"),'IOC Input'!#REF!,"")</f>
        <v/>
      </c>
      <c r="M55">
        <f t="shared" si="1"/>
        <v>0</v>
      </c>
    </row>
    <row r="56" spans="1:13" ht="18.75">
      <c r="A56" s="102" t="s">
        <v>111</v>
      </c>
      <c r="B56" s="103" t="e">
        <f>IF(AND('IOC Input'!$C64="M-OP",'IOC Input'!#REF!&lt;50000),'IOC Input'!AC64,IF(AND('IOC Input'!$C64="M-OP",'IOC Input'!#REF!&gt;=50000),'IOC Input'!AC64,""))</f>
        <v>#REF!</v>
      </c>
      <c r="C56" s="103" t="e">
        <f>IF(AND('IOC Input'!$C64="M-OP",'IOC Input'!#REF!&lt;50000),'IOC Input'!AD64,IF(AND('IOC Input'!$C64="M-OP",'IOC Input'!#REF!&gt;=50000),'IOC Input'!AD64,""))</f>
        <v>#REF!</v>
      </c>
      <c r="D56" s="103" t="e">
        <f>IF(AND('IOC Input'!$C64="M-OP",'IOC Input'!#REF!&lt;50000),'IOC Input'!AE64,IF(AND('IOC Input'!$C64="M-OP",'IOC Input'!#REF!&gt;=50000),'IOC Input'!AE64,""))</f>
        <v>#REF!</v>
      </c>
      <c r="E56" s="103" t="e">
        <f>IF(AND('IOC Input'!$C64="M-OP",'IOC Input'!#REF!&lt;50000),'IOC Input'!AF64,IF(AND('IOC Input'!$C64="M-OP",'IOC Input'!#REF!&gt;=50000),'IOC Input'!AF64,""))</f>
        <v>#REF!</v>
      </c>
      <c r="F56" s="103" t="e">
        <f>IF(AND('IOC Input'!$C64="M-OP",'IOC Input'!#REF!&lt;50000),'IOC Input'!AG64,IF(AND('IOC Input'!$C64="M-OP",'IOC Input'!#REF!&gt;=50000),'IOC Input'!AG64,""))</f>
        <v>#REF!</v>
      </c>
      <c r="G56" s="103" t="e">
        <f>IF(AND('IOC Input'!$C64="M-OP",'IOC Input'!#REF!&lt;50000),'IOC Input'!AH64,IF(AND('IOC Input'!$C64="M-OP",'IOC Input'!#REF!&gt;=50000),'IOC Input'!AH64,""))</f>
        <v>#REF!</v>
      </c>
      <c r="H56" s="107"/>
      <c r="I56" s="103" t="e">
        <f>IF(AND('IOC Input'!$C64="M-OP",'IOC Input'!#REF!&lt;50000),'IOC Input'!Q64,IF(AND('IOC Input'!$C64="M-OP",'IOC Input'!#REF!&gt;=50000),'IOC Input'!Q64,""))</f>
        <v>#REF!</v>
      </c>
      <c r="J56" s="105" t="e">
        <f>IF(AND('IOC Input'!$C64="M-OP",'IOC Input'!#REF!&lt;50000),RIGHT('IOC Input'!P64,6),IF(AND('IOC Input'!$C64="M-OP",'IOC Input'!#REF!&gt;=50000),RIGHT('IOC Input'!P64,6),""))</f>
        <v>#REF!</v>
      </c>
      <c r="K56" s="106" t="str">
        <f>IF(AND('IOC Input'!$C64="M-OP",'IOC Input'!$R64="C"),'IOC Input'!#REF!,"")</f>
        <v/>
      </c>
      <c r="L56" s="106" t="str">
        <f>IF(AND('IOC Input'!$C64="M-OP",'IOC Input'!$R64="D"),'IOC Input'!#REF!,"")</f>
        <v/>
      </c>
      <c r="M56">
        <f t="shared" si="1"/>
        <v>0</v>
      </c>
    </row>
    <row r="57" spans="1:13" ht="18.75">
      <c r="A57" s="102"/>
      <c r="B57" s="103"/>
      <c r="C57" s="104"/>
      <c r="D57" s="103"/>
      <c r="E57" s="104"/>
      <c r="F57" s="103"/>
      <c r="G57" s="103"/>
      <c r="H57" s="107"/>
      <c r="I57" s="103"/>
      <c r="J57" s="110"/>
      <c r="K57" s="111"/>
      <c r="L57" s="111"/>
    </row>
    <row r="58" spans="1:13" ht="18.75">
      <c r="A58" s="102" t="s">
        <v>111</v>
      </c>
      <c r="B58" s="103" t="e">
        <f>IF(AND('IOC Input'!$C66="M-OP",'IOC Input'!#REF!&lt;50000),"119503",IF(AND('IOC Input'!$C66="M-OP",'IOC Input'!#REF!&gt;=50000),"119500",""))</f>
        <v>#REF!</v>
      </c>
      <c r="C58" s="104"/>
      <c r="D58" s="103"/>
      <c r="E58" s="104"/>
      <c r="F58" s="103"/>
      <c r="G58" s="103"/>
      <c r="H58" s="103" t="e">
        <f>IF(AND('IOC Input'!$C66="M-OP",'IOC Input'!#REF!&lt;50000),'IOC Input'!AI66,IF(AND('IOC Input'!$C66="M-OP",'IOC Input'!#REF!&gt;=50000),'IOC Input'!AI66,""))</f>
        <v>#REF!</v>
      </c>
      <c r="I58" s="103" t="e">
        <f>+I59</f>
        <v>#REF!</v>
      </c>
      <c r="J58" s="105" t="e">
        <f>+J59</f>
        <v>#REF!</v>
      </c>
      <c r="K58" s="106" t="str">
        <f>IF(AND('IOC Input'!$C66="M-OP",'IOC Input'!$R66="C"),'IOC Input'!#REF!,"")</f>
        <v/>
      </c>
      <c r="L58" s="106" t="str">
        <f>IF(AND('IOC Input'!$C66="M-OP",'IOC Input'!$R66="D"),'IOC Input'!#REF!,"")</f>
        <v/>
      </c>
      <c r="M58">
        <f>IF(SUM(K58:L58)&gt;0,1,0)</f>
        <v>0</v>
      </c>
    </row>
    <row r="59" spans="1:13" ht="18.75">
      <c r="A59" s="102" t="s">
        <v>111</v>
      </c>
      <c r="B59" s="103" t="e">
        <f>IF(AND('IOC Input'!$C67="M-OP",'IOC Input'!#REF!&lt;50000),'IOC Input'!AC67,IF(AND('IOC Input'!$C67="M-OP",'IOC Input'!#REF!&gt;=50000),'IOC Input'!AC67,""))</f>
        <v>#REF!</v>
      </c>
      <c r="C59" s="103" t="e">
        <f>IF(AND('IOC Input'!$C67="M-OP",'IOC Input'!#REF!&lt;50000),'IOC Input'!AD67,IF(AND('IOC Input'!$C67="M-OP",'IOC Input'!#REF!&gt;=50000),'IOC Input'!AD67,""))</f>
        <v>#REF!</v>
      </c>
      <c r="D59" s="103" t="e">
        <f>IF(AND('IOC Input'!$C67="M-OP",'IOC Input'!#REF!&lt;50000),'IOC Input'!AE67,IF(AND('IOC Input'!$C67="M-OP",'IOC Input'!#REF!&gt;=50000),'IOC Input'!AE67,""))</f>
        <v>#REF!</v>
      </c>
      <c r="E59" s="103" t="e">
        <f>IF(AND('IOC Input'!$C67="M-OP",'IOC Input'!#REF!&lt;50000),'IOC Input'!AF67,IF(AND('IOC Input'!$C67="M-OP",'IOC Input'!#REF!&gt;=50000),'IOC Input'!AF67,""))</f>
        <v>#REF!</v>
      </c>
      <c r="F59" s="103" t="e">
        <f>IF(AND('IOC Input'!$C67="M-OP",'IOC Input'!#REF!&lt;50000),'IOC Input'!AG67,IF(AND('IOC Input'!$C67="M-OP",'IOC Input'!#REF!&gt;=50000),'IOC Input'!AG67,""))</f>
        <v>#REF!</v>
      </c>
      <c r="G59" s="103" t="e">
        <f>IF(AND('IOC Input'!$C67="M-OP",'IOC Input'!#REF!&lt;50000),'IOC Input'!AH67,IF(AND('IOC Input'!$C67="M-OP",'IOC Input'!#REF!&gt;=50000),'IOC Input'!AH67,""))</f>
        <v>#REF!</v>
      </c>
      <c r="H59" s="103" t="e">
        <f>IF(AND('IOC Input'!$C67="M-OP",'IOC Input'!#REF!&lt;50000),'IOC Input'!AI67,IF(AND('IOC Input'!$C67="M-OP",'IOC Input'!#REF!&gt;=50000),'IOC Input'!AI67,""))</f>
        <v>#REF!</v>
      </c>
      <c r="I59" s="103" t="e">
        <f>IF(AND('IOC Input'!$C67="M-OP",'IOC Input'!#REF!&lt;50000),'IOC Input'!Q67,IF(AND('IOC Input'!$C67="M-OP",'IOC Input'!#REF!&gt;=50000),'IOC Input'!Q67,""))</f>
        <v>#REF!</v>
      </c>
      <c r="J59" s="105" t="e">
        <f>IF(AND('IOC Input'!$C67="M-OP",'IOC Input'!#REF!&lt;50000),RIGHT('IOC Input'!P67,6),IF(AND('IOC Input'!$C67="M-OP",'IOC Input'!#REF!&gt;=50000),RIGHT('IOC Input'!P67,6),""))</f>
        <v>#REF!</v>
      </c>
      <c r="K59" s="106" t="str">
        <f>IF(AND('IOC Input'!$C67="M-OP",'IOC Input'!$R67="C"),'IOC Input'!#REF!,"")</f>
        <v/>
      </c>
      <c r="L59" s="106" t="str">
        <f>IF(AND('IOC Input'!$C67="M-OP",'IOC Input'!$R67="D"),'IOC Input'!#REF!,"")</f>
        <v/>
      </c>
      <c r="M59">
        <f t="shared" ref="M59:M65" si="2">IF(SUM(K59:L59)&gt;0,1,0)</f>
        <v>0</v>
      </c>
    </row>
    <row r="60" spans="1:13" ht="18.75">
      <c r="A60" s="102" t="s">
        <v>111</v>
      </c>
      <c r="B60" s="103" t="e">
        <f>IF(AND('IOC Input'!$C68="M-OP",'IOC Input'!#REF!&lt;50000),'IOC Input'!AC68,IF(AND('IOC Input'!$C68="M-OP",'IOC Input'!#REF!&gt;=50000),'IOC Input'!AC68,""))</f>
        <v>#REF!</v>
      </c>
      <c r="C60" s="103" t="e">
        <f>IF(AND('IOC Input'!$C68="M-OP",'IOC Input'!#REF!&lt;50000),'IOC Input'!AD68,IF(AND('IOC Input'!$C68="M-OP",'IOC Input'!#REF!&gt;=50000),'IOC Input'!AD68,""))</f>
        <v>#REF!</v>
      </c>
      <c r="D60" s="103" t="e">
        <f>IF(AND('IOC Input'!$C68="M-OP",'IOC Input'!#REF!&lt;50000),'IOC Input'!AE68,IF(AND('IOC Input'!$C68="M-OP",'IOC Input'!#REF!&gt;=50000),'IOC Input'!AE68,""))</f>
        <v>#REF!</v>
      </c>
      <c r="E60" s="103" t="e">
        <f>IF(AND('IOC Input'!$C68="M-OP",'IOC Input'!#REF!&lt;50000),'IOC Input'!AF68,IF(AND('IOC Input'!$C68="M-OP",'IOC Input'!#REF!&gt;=50000),'IOC Input'!AF68,""))</f>
        <v>#REF!</v>
      </c>
      <c r="F60" s="103" t="e">
        <f>IF(AND('IOC Input'!$C68="M-OP",'IOC Input'!#REF!&lt;50000),'IOC Input'!AG68,IF(AND('IOC Input'!$C68="M-OP",'IOC Input'!#REF!&gt;=50000),'IOC Input'!AG68,""))</f>
        <v>#REF!</v>
      </c>
      <c r="G60" s="103" t="e">
        <f>IF(AND('IOC Input'!$C68="M-OP",'IOC Input'!#REF!&lt;50000),'IOC Input'!AH68,IF(AND('IOC Input'!$C68="M-OP",'IOC Input'!#REF!&gt;=50000),'IOC Input'!AH68,""))</f>
        <v>#REF!</v>
      </c>
      <c r="H60" s="103" t="e">
        <f>IF(AND('IOC Input'!$C68="M-OP",'IOC Input'!#REF!&lt;50000),'IOC Input'!AI68,IF(AND('IOC Input'!$C68="M-OP",'IOC Input'!#REF!&gt;=50000),'IOC Input'!AI68,""))</f>
        <v>#REF!</v>
      </c>
      <c r="I60" s="103" t="e">
        <f>IF(AND('IOC Input'!$C68="M-OP",'IOC Input'!#REF!&lt;50000),'IOC Input'!Q68,IF(AND('IOC Input'!$C68="M-OP",'IOC Input'!#REF!&gt;=50000),'IOC Input'!Q68,""))</f>
        <v>#REF!</v>
      </c>
      <c r="J60" s="105" t="e">
        <f>IF(AND('IOC Input'!$C68="M-OP",'IOC Input'!#REF!&lt;50000),RIGHT('IOC Input'!P68,6),IF(AND('IOC Input'!$C68="M-OP",'IOC Input'!#REF!&gt;=50000),RIGHT('IOC Input'!P68,6),""))</f>
        <v>#REF!</v>
      </c>
      <c r="K60" s="106" t="str">
        <f>IF(AND('IOC Input'!$C68="M-OP",'IOC Input'!$R68="C"),'IOC Input'!#REF!,"")</f>
        <v/>
      </c>
      <c r="L60" s="106" t="str">
        <f>IF(AND('IOC Input'!$C68="M-OP",'IOC Input'!$R68="D"),'IOC Input'!#REF!,"")</f>
        <v/>
      </c>
      <c r="M60">
        <f t="shared" si="2"/>
        <v>0</v>
      </c>
    </row>
    <row r="61" spans="1:13" ht="18.75">
      <c r="A61" s="102" t="s">
        <v>111</v>
      </c>
      <c r="B61" s="103" t="e">
        <f>IF(AND('IOC Input'!$C69="M-OP",'IOC Input'!#REF!&lt;50000),'IOC Input'!AC69,IF(AND('IOC Input'!$C69="M-OP",'IOC Input'!#REF!&gt;=50000),'IOC Input'!AC69,""))</f>
        <v>#REF!</v>
      </c>
      <c r="C61" s="103" t="e">
        <f>IF(AND('IOC Input'!$C69="M-OP",'IOC Input'!#REF!&lt;50000),'IOC Input'!AD69,IF(AND('IOC Input'!$C69="M-OP",'IOC Input'!#REF!&gt;=50000),'IOC Input'!AD69,""))</f>
        <v>#REF!</v>
      </c>
      <c r="D61" s="103" t="e">
        <f>IF(AND('IOC Input'!$C69="M-OP",'IOC Input'!#REF!&lt;50000),'IOC Input'!AE69,IF(AND('IOC Input'!$C69="M-OP",'IOC Input'!#REF!&gt;=50000),'IOC Input'!AE69,""))</f>
        <v>#REF!</v>
      </c>
      <c r="E61" s="103" t="e">
        <f>IF(AND('IOC Input'!$C69="M-OP",'IOC Input'!#REF!&lt;50000),'IOC Input'!AF69,IF(AND('IOC Input'!$C69="M-OP",'IOC Input'!#REF!&gt;=50000),'IOC Input'!AF69,""))</f>
        <v>#REF!</v>
      </c>
      <c r="F61" s="103" t="e">
        <f>IF(AND('IOC Input'!$C69="M-OP",'IOC Input'!#REF!&lt;50000),'IOC Input'!AG69,IF(AND('IOC Input'!$C69="M-OP",'IOC Input'!#REF!&gt;=50000),'IOC Input'!AG69,""))</f>
        <v>#REF!</v>
      </c>
      <c r="G61" s="103" t="e">
        <f>IF(AND('IOC Input'!$C69="M-OP",'IOC Input'!#REF!&lt;50000),'IOC Input'!AH69,IF(AND('IOC Input'!$C69="M-OP",'IOC Input'!#REF!&gt;=50000),'IOC Input'!AH69,""))</f>
        <v>#REF!</v>
      </c>
      <c r="H61" s="103" t="e">
        <f>IF(AND('IOC Input'!$C69="M-OP",'IOC Input'!#REF!&lt;50000),'IOC Input'!AI69,IF(AND('IOC Input'!$C69="M-OP",'IOC Input'!#REF!&gt;=50000),'IOC Input'!AI69,""))</f>
        <v>#REF!</v>
      </c>
      <c r="I61" s="103" t="e">
        <f>IF(AND('IOC Input'!$C69="M-OP",'IOC Input'!#REF!&lt;50000),'IOC Input'!Q69,IF(AND('IOC Input'!$C69="M-OP",'IOC Input'!#REF!&gt;=50000),'IOC Input'!Q69,""))</f>
        <v>#REF!</v>
      </c>
      <c r="J61" s="105" t="e">
        <f>IF(AND('IOC Input'!$C69="M-OP",'IOC Input'!#REF!&lt;50000),RIGHT('IOC Input'!P69,6),IF(AND('IOC Input'!$C69="M-OP",'IOC Input'!#REF!&gt;=50000),RIGHT('IOC Input'!P69,6),""))</f>
        <v>#REF!</v>
      </c>
      <c r="K61" s="106" t="str">
        <f>IF(AND('IOC Input'!$C69="M-OP",'IOC Input'!$R69="C"),'IOC Input'!#REF!,"")</f>
        <v/>
      </c>
      <c r="L61" s="106" t="str">
        <f>IF(AND('IOC Input'!$C69="M-OP",'IOC Input'!$R69="D"),'IOC Input'!#REF!,"")</f>
        <v/>
      </c>
      <c r="M61">
        <f t="shared" si="2"/>
        <v>0</v>
      </c>
    </row>
    <row r="62" spans="1:13" ht="18.75">
      <c r="A62" s="102" t="s">
        <v>111</v>
      </c>
      <c r="B62" s="103" t="e">
        <f>IF(AND('IOC Input'!$C70="M-OP",'IOC Input'!#REF!&lt;50000),'IOC Input'!AC70,IF(AND('IOC Input'!$C70="M-OP",'IOC Input'!#REF!&gt;=50000),'IOC Input'!AC70,""))</f>
        <v>#REF!</v>
      </c>
      <c r="C62" s="103" t="e">
        <f>IF(AND('IOC Input'!$C70="M-OP",'IOC Input'!#REF!&lt;50000),'IOC Input'!AD70,IF(AND('IOC Input'!$C70="M-OP",'IOC Input'!#REF!&gt;=50000),'IOC Input'!AD70,""))</f>
        <v>#REF!</v>
      </c>
      <c r="D62" s="103" t="e">
        <f>IF(AND('IOC Input'!$C70="M-OP",'IOC Input'!#REF!&lt;50000),'IOC Input'!AE70,IF(AND('IOC Input'!$C70="M-OP",'IOC Input'!#REF!&gt;=50000),'IOC Input'!AE70,""))</f>
        <v>#REF!</v>
      </c>
      <c r="E62" s="103" t="e">
        <f>IF(AND('IOC Input'!$C70="M-OP",'IOC Input'!#REF!&lt;50000),'IOC Input'!AF70,IF(AND('IOC Input'!$C70="M-OP",'IOC Input'!#REF!&gt;=50000),'IOC Input'!AF70,""))</f>
        <v>#REF!</v>
      </c>
      <c r="F62" s="103" t="e">
        <f>IF(AND('IOC Input'!$C70="M-OP",'IOC Input'!#REF!&lt;50000),'IOC Input'!AG70,IF(AND('IOC Input'!$C70="M-OP",'IOC Input'!#REF!&gt;=50000),'IOC Input'!AG70,""))</f>
        <v>#REF!</v>
      </c>
      <c r="G62" s="103" t="e">
        <f>IF(AND('IOC Input'!$C70="M-OP",'IOC Input'!#REF!&lt;50000),'IOC Input'!AH70,IF(AND('IOC Input'!$C70="M-OP",'IOC Input'!#REF!&gt;=50000),'IOC Input'!AH70,""))</f>
        <v>#REF!</v>
      </c>
      <c r="H62" s="103" t="e">
        <f>IF(AND('IOC Input'!$C70="M-OP",'IOC Input'!#REF!&lt;50000),'IOC Input'!AI70,IF(AND('IOC Input'!$C70="M-OP",'IOC Input'!#REF!&gt;=50000),'IOC Input'!AI70,""))</f>
        <v>#REF!</v>
      </c>
      <c r="I62" s="103" t="e">
        <f>IF(AND('IOC Input'!$C70="M-OP",'IOC Input'!#REF!&lt;50000),'IOC Input'!Q70,IF(AND('IOC Input'!$C70="M-OP",'IOC Input'!#REF!&gt;=50000),'IOC Input'!Q70,""))</f>
        <v>#REF!</v>
      </c>
      <c r="J62" s="105" t="e">
        <f>IF(AND('IOC Input'!$C70="M-OP",'IOC Input'!#REF!&lt;50000),RIGHT('IOC Input'!P70,6),IF(AND('IOC Input'!$C70="M-OP",'IOC Input'!#REF!&gt;=50000),RIGHT('IOC Input'!P70,6),""))</f>
        <v>#REF!</v>
      </c>
      <c r="K62" s="106" t="str">
        <f>IF(AND('IOC Input'!$C70="M-OP",'IOC Input'!$R70="C"),'IOC Input'!#REF!,"")</f>
        <v/>
      </c>
      <c r="L62" s="106" t="str">
        <f>IF(AND('IOC Input'!$C70="M-OP",'IOC Input'!$R70="D"),'IOC Input'!#REF!,"")</f>
        <v/>
      </c>
      <c r="M62">
        <f t="shared" si="2"/>
        <v>0</v>
      </c>
    </row>
    <row r="63" spans="1:13" ht="18.75">
      <c r="A63" s="102" t="s">
        <v>111</v>
      </c>
      <c r="B63" s="103" t="e">
        <f>IF(AND('IOC Input'!$C71="M-OP",'IOC Input'!#REF!&lt;50000),'IOC Input'!AC71,IF(AND('IOC Input'!$C71="M-OP",'IOC Input'!#REF!&gt;=50000),'IOC Input'!AC71,""))</f>
        <v>#REF!</v>
      </c>
      <c r="C63" s="103" t="e">
        <f>IF(AND('IOC Input'!$C71="M-OP",'IOC Input'!#REF!&lt;50000),'IOC Input'!AD71,IF(AND('IOC Input'!$C71="M-OP",'IOC Input'!#REF!&gt;=50000),'IOC Input'!AD71,""))</f>
        <v>#REF!</v>
      </c>
      <c r="D63" s="103" t="e">
        <f>IF(AND('IOC Input'!$C71="M-OP",'IOC Input'!#REF!&lt;50000),'IOC Input'!AE71,IF(AND('IOC Input'!$C71="M-OP",'IOC Input'!#REF!&gt;=50000),'IOC Input'!AE71,""))</f>
        <v>#REF!</v>
      </c>
      <c r="E63" s="103" t="e">
        <f>IF(AND('IOC Input'!$C71="M-OP",'IOC Input'!#REF!&lt;50000),'IOC Input'!AF71,IF(AND('IOC Input'!$C71="M-OP",'IOC Input'!#REF!&gt;=50000),'IOC Input'!AF71,""))</f>
        <v>#REF!</v>
      </c>
      <c r="F63" s="103" t="e">
        <f>IF(AND('IOC Input'!$C71="M-OP",'IOC Input'!#REF!&lt;50000),'IOC Input'!AG71,IF(AND('IOC Input'!$C71="M-OP",'IOC Input'!#REF!&gt;=50000),'IOC Input'!AG71,""))</f>
        <v>#REF!</v>
      </c>
      <c r="G63" s="103" t="e">
        <f>IF(AND('IOC Input'!$C71="M-OP",'IOC Input'!#REF!&lt;50000),'IOC Input'!AH71,IF(AND('IOC Input'!$C71="M-OP",'IOC Input'!#REF!&gt;=50000),'IOC Input'!AH71,""))</f>
        <v>#REF!</v>
      </c>
      <c r="H63" s="103" t="e">
        <f>IF(AND('IOC Input'!$C71="M-OP",'IOC Input'!#REF!&lt;50000),'IOC Input'!AI71,IF(AND('IOC Input'!$C71="M-OP",'IOC Input'!#REF!&gt;=50000),'IOC Input'!AI71,""))</f>
        <v>#REF!</v>
      </c>
      <c r="I63" s="103" t="e">
        <f>IF(AND('IOC Input'!$C71="M-OP",'IOC Input'!#REF!&lt;50000),'IOC Input'!Q71,IF(AND('IOC Input'!$C71="M-OP",'IOC Input'!#REF!&gt;=50000),'IOC Input'!Q71,""))</f>
        <v>#REF!</v>
      </c>
      <c r="J63" s="105" t="e">
        <f>IF(AND('IOC Input'!$C71="M-OP",'IOC Input'!#REF!&lt;50000),RIGHT('IOC Input'!P71,6),IF(AND('IOC Input'!$C71="M-OP",'IOC Input'!#REF!&gt;=50000),RIGHT('IOC Input'!P71,6),""))</f>
        <v>#REF!</v>
      </c>
      <c r="K63" s="106" t="str">
        <f>IF(AND('IOC Input'!$C71="M-OP",'IOC Input'!$R71="C"),'IOC Input'!#REF!,"")</f>
        <v/>
      </c>
      <c r="L63" s="106" t="str">
        <f>IF(AND('IOC Input'!$C71="M-OP",'IOC Input'!$R71="D"),'IOC Input'!#REF!,"")</f>
        <v/>
      </c>
      <c r="M63">
        <f t="shared" si="2"/>
        <v>0</v>
      </c>
    </row>
    <row r="64" spans="1:13" ht="18.75">
      <c r="A64" s="102" t="s">
        <v>111</v>
      </c>
      <c r="B64" s="103" t="e">
        <f>IF(AND('IOC Input'!$C72="M-OP",'IOC Input'!#REF!&lt;50000),'IOC Input'!AC72,IF(AND('IOC Input'!$C72="M-OP",'IOC Input'!#REF!&gt;=50000),'IOC Input'!AC72,""))</f>
        <v>#REF!</v>
      </c>
      <c r="C64" s="103" t="e">
        <f>IF(AND('IOC Input'!$C72="M-OP",'IOC Input'!#REF!&lt;50000),'IOC Input'!AD72,IF(AND('IOC Input'!$C72="M-OP",'IOC Input'!#REF!&gt;=50000),'IOC Input'!AD72,""))</f>
        <v>#REF!</v>
      </c>
      <c r="D64" s="103" t="e">
        <f>IF(AND('IOC Input'!$C72="M-OP",'IOC Input'!#REF!&lt;50000),'IOC Input'!AE72,IF(AND('IOC Input'!$C72="M-OP",'IOC Input'!#REF!&gt;=50000),'IOC Input'!AE72,""))</f>
        <v>#REF!</v>
      </c>
      <c r="E64" s="103" t="e">
        <f>IF(AND('IOC Input'!$C72="M-OP",'IOC Input'!#REF!&lt;50000),'IOC Input'!AF72,IF(AND('IOC Input'!$C72="M-OP",'IOC Input'!#REF!&gt;=50000),'IOC Input'!AF72,""))</f>
        <v>#REF!</v>
      </c>
      <c r="F64" s="103" t="e">
        <f>IF(AND('IOC Input'!$C72="M-OP",'IOC Input'!#REF!&lt;50000),'IOC Input'!AG72,IF(AND('IOC Input'!$C72="M-OP",'IOC Input'!#REF!&gt;=50000),'IOC Input'!AG72,""))</f>
        <v>#REF!</v>
      </c>
      <c r="G64" s="103" t="e">
        <f>IF(AND('IOC Input'!$C72="M-OP",'IOC Input'!#REF!&lt;50000),'IOC Input'!AH72,IF(AND('IOC Input'!$C72="M-OP",'IOC Input'!#REF!&gt;=50000),'IOC Input'!AH72,""))</f>
        <v>#REF!</v>
      </c>
      <c r="H64" s="103" t="e">
        <f>IF(AND('IOC Input'!$C72="M-OP",'IOC Input'!#REF!&lt;50000),'IOC Input'!AI72,IF(AND('IOC Input'!$C72="M-OP",'IOC Input'!#REF!&gt;=50000),'IOC Input'!AI72,""))</f>
        <v>#REF!</v>
      </c>
      <c r="I64" s="103" t="e">
        <f>IF(AND('IOC Input'!$C72="M-OP",'IOC Input'!#REF!&lt;50000),'IOC Input'!Q72,IF(AND('IOC Input'!$C72="M-OP",'IOC Input'!#REF!&gt;=50000),'IOC Input'!Q72,""))</f>
        <v>#REF!</v>
      </c>
      <c r="J64" s="105" t="e">
        <f>IF(AND('IOC Input'!$C72="M-OP",'IOC Input'!#REF!&lt;50000),RIGHT('IOC Input'!P72,6),IF(AND('IOC Input'!$C72="M-OP",'IOC Input'!#REF!&gt;=50000),RIGHT('IOC Input'!P72,6),""))</f>
        <v>#REF!</v>
      </c>
      <c r="K64" s="106" t="str">
        <f>IF(AND('IOC Input'!$C72="M-OP",'IOC Input'!$R72="C"),'IOC Input'!#REF!,"")</f>
        <v/>
      </c>
      <c r="L64" s="106" t="str">
        <f>IF(AND('IOC Input'!$C72="M-OP",'IOC Input'!$R72="D"),'IOC Input'!#REF!,"")</f>
        <v/>
      </c>
      <c r="M64">
        <f t="shared" si="2"/>
        <v>0</v>
      </c>
    </row>
    <row r="65" spans="1:13" ht="18.75">
      <c r="A65" s="102" t="s">
        <v>111</v>
      </c>
      <c r="B65" s="103" t="e">
        <f>IF(AND('IOC Input'!$C73="M-OP",'IOC Input'!#REF!&lt;50000),'IOC Input'!AC73,IF(AND('IOC Input'!$C73="M-OP",'IOC Input'!#REF!&gt;=50000),'IOC Input'!AC73,""))</f>
        <v>#REF!</v>
      </c>
      <c r="C65" s="103" t="e">
        <f>IF(AND('IOC Input'!$C73="M-OP",'IOC Input'!#REF!&lt;50000),'IOC Input'!AD73,IF(AND('IOC Input'!$C73="M-OP",'IOC Input'!#REF!&gt;=50000),'IOC Input'!AD73,""))</f>
        <v>#REF!</v>
      </c>
      <c r="D65" s="103" t="e">
        <f>IF(AND('IOC Input'!$C73="M-OP",'IOC Input'!#REF!&lt;50000),'IOC Input'!AE73,IF(AND('IOC Input'!$C73="M-OP",'IOC Input'!#REF!&gt;=50000),'IOC Input'!AE73,""))</f>
        <v>#REF!</v>
      </c>
      <c r="E65" s="103" t="e">
        <f>IF(AND('IOC Input'!$C73="M-OP",'IOC Input'!#REF!&lt;50000),'IOC Input'!AF73,IF(AND('IOC Input'!$C73="M-OP",'IOC Input'!#REF!&gt;=50000),'IOC Input'!AF73,""))</f>
        <v>#REF!</v>
      </c>
      <c r="F65" s="103" t="e">
        <f>IF(AND('IOC Input'!$C73="M-OP",'IOC Input'!#REF!&lt;50000),'IOC Input'!AG73,IF(AND('IOC Input'!$C73="M-OP",'IOC Input'!#REF!&gt;=50000),'IOC Input'!AG73,""))</f>
        <v>#REF!</v>
      </c>
      <c r="G65" s="103" t="e">
        <f>IF(AND('IOC Input'!$C73="M-OP",'IOC Input'!#REF!&lt;50000),'IOC Input'!AH73,IF(AND('IOC Input'!$C73="M-OP",'IOC Input'!#REF!&gt;=50000),'IOC Input'!AH73,""))</f>
        <v>#REF!</v>
      </c>
      <c r="H65" s="107"/>
      <c r="I65" s="103" t="e">
        <f>IF(AND('IOC Input'!$C73="M-OP",'IOC Input'!#REF!&lt;50000),'IOC Input'!Q73,IF(AND('IOC Input'!$C73="M-OP",'IOC Input'!#REF!&gt;=50000),'IOC Input'!Q73,""))</f>
        <v>#REF!</v>
      </c>
      <c r="J65" s="105" t="e">
        <f>IF(AND('IOC Input'!$C73="M-OP",'IOC Input'!#REF!&lt;50000),RIGHT('IOC Input'!P73,6),IF(AND('IOC Input'!$C73="M-OP",'IOC Input'!#REF!&gt;=50000),RIGHT('IOC Input'!P73,6),""))</f>
        <v>#REF!</v>
      </c>
      <c r="K65" s="106" t="str">
        <f>IF(AND('IOC Input'!$C73="M-OP",'IOC Input'!$R73="C"),'IOC Input'!#REF!,"")</f>
        <v/>
      </c>
      <c r="L65" s="106" t="str">
        <f>IF(AND('IOC Input'!$C73="M-OP",'IOC Input'!$R73="D"),'IOC Input'!#REF!,"")</f>
        <v/>
      </c>
      <c r="M65">
        <f t="shared" si="2"/>
        <v>0</v>
      </c>
    </row>
    <row r="66" spans="1:13" ht="18.75">
      <c r="A66" s="102"/>
      <c r="B66" s="103"/>
      <c r="C66" s="104"/>
      <c r="D66" s="103"/>
      <c r="E66" s="104"/>
      <c r="F66" s="103"/>
      <c r="G66" s="103"/>
      <c r="H66" s="107"/>
      <c r="I66" s="103"/>
      <c r="J66" s="110"/>
      <c r="K66" s="111"/>
      <c r="L66" s="111"/>
    </row>
    <row r="67" spans="1:13" ht="18.75">
      <c r="A67" s="102" t="s">
        <v>111</v>
      </c>
      <c r="B67" s="103" t="e">
        <f>IF(AND('IOC Input'!$C75="M-OP",'IOC Input'!#REF!&lt;50000),"119503",IF(AND('IOC Input'!$C75="M-OP",'IOC Input'!#REF!&gt;=50000),"119500",""))</f>
        <v>#REF!</v>
      </c>
      <c r="C67" s="104"/>
      <c r="D67" s="103"/>
      <c r="E67" s="104"/>
      <c r="F67" s="103"/>
      <c r="G67" s="103"/>
      <c r="H67" s="103" t="e">
        <f>IF(AND('IOC Input'!$C75="M-OP",'IOC Input'!#REF!&lt;50000),'IOC Input'!AI75,IF(AND('IOC Input'!$C75="M-OP",'IOC Input'!#REF!&gt;=50000),'IOC Input'!AI75,""))</f>
        <v>#REF!</v>
      </c>
      <c r="I67" s="103" t="e">
        <f>+I68</f>
        <v>#REF!</v>
      </c>
      <c r="J67" s="105" t="e">
        <f>+J68</f>
        <v>#REF!</v>
      </c>
      <c r="K67" s="106" t="str">
        <f>IF(AND('IOC Input'!$C75="M-OP",'IOC Input'!$R75="C"),'IOC Input'!#REF!,"")</f>
        <v/>
      </c>
      <c r="L67" s="106" t="str">
        <f>IF(AND('IOC Input'!$C75="M-OP",'IOC Input'!$R75="D"),'IOC Input'!#REF!,"")</f>
        <v/>
      </c>
      <c r="M67">
        <f>IF(SUM(K67:L67)&gt;0,1,0)</f>
        <v>0</v>
      </c>
    </row>
    <row r="68" spans="1:13" ht="18.75">
      <c r="A68" s="102" t="s">
        <v>111</v>
      </c>
      <c r="B68" s="103" t="e">
        <f>IF(AND('IOC Input'!$C76="M-OP",'IOC Input'!#REF!&lt;50000),'IOC Input'!AC76,IF(AND('IOC Input'!$C76="M-OP",'IOC Input'!#REF!&gt;=50000),'IOC Input'!AC76,""))</f>
        <v>#REF!</v>
      </c>
      <c r="C68" s="103" t="e">
        <f>IF(AND('IOC Input'!$C76="M-OP",'IOC Input'!#REF!&lt;50000),'IOC Input'!AD76,IF(AND('IOC Input'!$C76="M-OP",'IOC Input'!#REF!&gt;=50000),'IOC Input'!AD76,""))</f>
        <v>#REF!</v>
      </c>
      <c r="D68" s="103" t="e">
        <f>IF(AND('IOC Input'!$C76="M-OP",'IOC Input'!#REF!&lt;50000),'IOC Input'!AE76,IF(AND('IOC Input'!$C76="M-OP",'IOC Input'!#REF!&gt;=50000),'IOC Input'!AE76,""))</f>
        <v>#REF!</v>
      </c>
      <c r="E68" s="103" t="e">
        <f>IF(AND('IOC Input'!$C76="M-OP",'IOC Input'!#REF!&lt;50000),'IOC Input'!AF76,IF(AND('IOC Input'!$C76="M-OP",'IOC Input'!#REF!&gt;=50000),'IOC Input'!AF76,""))</f>
        <v>#REF!</v>
      </c>
      <c r="F68" s="103" t="e">
        <f>IF(AND('IOC Input'!$C76="M-OP",'IOC Input'!#REF!&lt;50000),'IOC Input'!AG76,IF(AND('IOC Input'!$C76="M-OP",'IOC Input'!#REF!&gt;=50000),'IOC Input'!AG76,""))</f>
        <v>#REF!</v>
      </c>
      <c r="G68" s="103" t="e">
        <f>IF(AND('IOC Input'!$C76="M-OP",'IOC Input'!#REF!&lt;50000),'IOC Input'!AH76,IF(AND('IOC Input'!$C76="M-OP",'IOC Input'!#REF!&gt;=50000),'IOC Input'!AH76,""))</f>
        <v>#REF!</v>
      </c>
      <c r="H68" s="103" t="e">
        <f>IF(AND('IOC Input'!$C76="M-OP",'IOC Input'!#REF!&lt;50000),'IOC Input'!AI76,IF(AND('IOC Input'!$C76="M-OP",'IOC Input'!#REF!&gt;=50000),'IOC Input'!AI76,""))</f>
        <v>#REF!</v>
      </c>
      <c r="I68" s="103" t="e">
        <f>IF(AND('IOC Input'!$C76="M-OP",'IOC Input'!#REF!&lt;50000),'IOC Input'!Q76,IF(AND('IOC Input'!$C76="M-OP",'IOC Input'!#REF!&gt;=50000),'IOC Input'!Q76,""))</f>
        <v>#REF!</v>
      </c>
      <c r="J68" s="105" t="e">
        <f>IF(AND('IOC Input'!$C76="M-OP",'IOC Input'!#REF!&lt;50000),RIGHT('IOC Input'!P76,6),IF(AND('IOC Input'!$C76="M-OP",'IOC Input'!#REF!&gt;=50000),RIGHT('IOC Input'!P76,6),""))</f>
        <v>#REF!</v>
      </c>
      <c r="K68" s="106" t="str">
        <f>IF(AND('IOC Input'!$C76="M-OP",'IOC Input'!$R76="C"),'IOC Input'!#REF!,"")</f>
        <v/>
      </c>
      <c r="L68" s="106" t="str">
        <f>IF(AND('IOC Input'!$C76="M-OP",'IOC Input'!$R76="D"),'IOC Input'!#REF!,"")</f>
        <v/>
      </c>
      <c r="M68">
        <f t="shared" ref="M68:M74" si="3">IF(SUM(K68:L68)&gt;0,1,0)</f>
        <v>0</v>
      </c>
    </row>
    <row r="69" spans="1:13" ht="18.75">
      <c r="A69" s="102" t="s">
        <v>111</v>
      </c>
      <c r="B69" s="103" t="e">
        <f>IF(AND('IOC Input'!$C77="M-OP",'IOC Input'!#REF!&lt;50000),'IOC Input'!AC77,IF(AND('IOC Input'!$C77="M-OP",'IOC Input'!#REF!&gt;=50000),'IOC Input'!AC77,""))</f>
        <v>#REF!</v>
      </c>
      <c r="C69" s="103" t="e">
        <f>IF(AND('IOC Input'!$C77="M-OP",'IOC Input'!#REF!&lt;50000),'IOC Input'!AD77,IF(AND('IOC Input'!$C77="M-OP",'IOC Input'!#REF!&gt;=50000),'IOC Input'!AD77,""))</f>
        <v>#REF!</v>
      </c>
      <c r="D69" s="103" t="e">
        <f>IF(AND('IOC Input'!$C77="M-OP",'IOC Input'!#REF!&lt;50000),'IOC Input'!AE77,IF(AND('IOC Input'!$C77="M-OP",'IOC Input'!#REF!&gt;=50000),'IOC Input'!AE77,""))</f>
        <v>#REF!</v>
      </c>
      <c r="E69" s="103" t="e">
        <f>IF(AND('IOC Input'!$C77="M-OP",'IOC Input'!#REF!&lt;50000),'IOC Input'!AF77,IF(AND('IOC Input'!$C77="M-OP",'IOC Input'!#REF!&gt;=50000),'IOC Input'!AF77,""))</f>
        <v>#REF!</v>
      </c>
      <c r="F69" s="103" t="e">
        <f>IF(AND('IOC Input'!$C77="M-OP",'IOC Input'!#REF!&lt;50000),'IOC Input'!AG77,IF(AND('IOC Input'!$C77="M-OP",'IOC Input'!#REF!&gt;=50000),'IOC Input'!AG77,""))</f>
        <v>#REF!</v>
      </c>
      <c r="G69" s="103" t="e">
        <f>IF(AND('IOC Input'!$C77="M-OP",'IOC Input'!#REF!&lt;50000),'IOC Input'!AH77,IF(AND('IOC Input'!$C77="M-OP",'IOC Input'!#REF!&gt;=50000),'IOC Input'!AH77,""))</f>
        <v>#REF!</v>
      </c>
      <c r="H69" s="103" t="e">
        <f>IF(AND('IOC Input'!$C77="M-OP",'IOC Input'!#REF!&lt;50000),'IOC Input'!AI77,IF(AND('IOC Input'!$C77="M-OP",'IOC Input'!#REF!&gt;=50000),'IOC Input'!AI77,""))</f>
        <v>#REF!</v>
      </c>
      <c r="I69" s="103" t="e">
        <f>IF(AND('IOC Input'!$C77="M-OP",'IOC Input'!#REF!&lt;50000),'IOC Input'!Q77,IF(AND('IOC Input'!$C77="M-OP",'IOC Input'!#REF!&gt;=50000),'IOC Input'!Q77,""))</f>
        <v>#REF!</v>
      </c>
      <c r="J69" s="105" t="e">
        <f>IF(AND('IOC Input'!$C77="M-OP",'IOC Input'!#REF!&lt;50000),RIGHT('IOC Input'!P77,6),IF(AND('IOC Input'!$C77="M-OP",'IOC Input'!#REF!&gt;=50000),RIGHT('IOC Input'!P77,6),""))</f>
        <v>#REF!</v>
      </c>
      <c r="K69" s="106" t="str">
        <f>IF(AND('IOC Input'!$C77="M-OP",'IOC Input'!$R77="C"),'IOC Input'!#REF!,"")</f>
        <v/>
      </c>
      <c r="L69" s="106" t="str">
        <f>IF(AND('IOC Input'!$C77="M-OP",'IOC Input'!$R77="D"),'IOC Input'!#REF!,"")</f>
        <v/>
      </c>
      <c r="M69">
        <f t="shared" si="3"/>
        <v>0</v>
      </c>
    </row>
    <row r="70" spans="1:13" ht="18.75">
      <c r="A70" s="102" t="s">
        <v>111</v>
      </c>
      <c r="B70" s="103" t="e">
        <f>IF(AND('IOC Input'!$C78="M-OP",'IOC Input'!#REF!&lt;50000),'IOC Input'!AC78,IF(AND('IOC Input'!$C78="M-OP",'IOC Input'!#REF!&gt;=50000),'IOC Input'!AC78,""))</f>
        <v>#REF!</v>
      </c>
      <c r="C70" s="103" t="e">
        <f>IF(AND('IOC Input'!$C78="M-OP",'IOC Input'!#REF!&lt;50000),'IOC Input'!AD78,IF(AND('IOC Input'!$C78="M-OP",'IOC Input'!#REF!&gt;=50000),'IOC Input'!AD78,""))</f>
        <v>#REF!</v>
      </c>
      <c r="D70" s="103" t="e">
        <f>IF(AND('IOC Input'!$C78="M-OP",'IOC Input'!#REF!&lt;50000),'IOC Input'!AE78,IF(AND('IOC Input'!$C78="M-OP",'IOC Input'!#REF!&gt;=50000),'IOC Input'!AE78,""))</f>
        <v>#REF!</v>
      </c>
      <c r="E70" s="103" t="e">
        <f>IF(AND('IOC Input'!$C78="M-OP",'IOC Input'!#REF!&lt;50000),'IOC Input'!AF78,IF(AND('IOC Input'!$C78="M-OP",'IOC Input'!#REF!&gt;=50000),'IOC Input'!AF78,""))</f>
        <v>#REF!</v>
      </c>
      <c r="F70" s="103" t="e">
        <f>IF(AND('IOC Input'!$C78="M-OP",'IOC Input'!#REF!&lt;50000),'IOC Input'!AG78,IF(AND('IOC Input'!$C78="M-OP",'IOC Input'!#REF!&gt;=50000),'IOC Input'!AG78,""))</f>
        <v>#REF!</v>
      </c>
      <c r="G70" s="103" t="e">
        <f>IF(AND('IOC Input'!$C78="M-OP",'IOC Input'!#REF!&lt;50000),'IOC Input'!AH78,IF(AND('IOC Input'!$C78="M-OP",'IOC Input'!#REF!&gt;=50000),'IOC Input'!AH78,""))</f>
        <v>#REF!</v>
      </c>
      <c r="H70" s="103" t="e">
        <f>IF(AND('IOC Input'!$C78="M-OP",'IOC Input'!#REF!&lt;50000),'IOC Input'!AI78,IF(AND('IOC Input'!$C78="M-OP",'IOC Input'!#REF!&gt;=50000),'IOC Input'!AI78,""))</f>
        <v>#REF!</v>
      </c>
      <c r="I70" s="103" t="e">
        <f>IF(AND('IOC Input'!$C78="M-OP",'IOC Input'!#REF!&lt;50000),'IOC Input'!Q78,IF(AND('IOC Input'!$C78="M-OP",'IOC Input'!#REF!&gt;=50000),'IOC Input'!Q78,""))</f>
        <v>#REF!</v>
      </c>
      <c r="J70" s="105" t="e">
        <f>IF(AND('IOC Input'!$C78="M-OP",'IOC Input'!#REF!&lt;50000),RIGHT('IOC Input'!P78,6),IF(AND('IOC Input'!$C78="M-OP",'IOC Input'!#REF!&gt;=50000),RIGHT('IOC Input'!P78,6),""))</f>
        <v>#REF!</v>
      </c>
      <c r="K70" s="106" t="str">
        <f>IF(AND('IOC Input'!$C78="M-OP",'IOC Input'!$R78="C"),'IOC Input'!#REF!,"")</f>
        <v/>
      </c>
      <c r="L70" s="106" t="str">
        <f>IF(AND('IOC Input'!$C78="M-OP",'IOC Input'!$R78="D"),'IOC Input'!#REF!,"")</f>
        <v/>
      </c>
      <c r="M70">
        <f t="shared" si="3"/>
        <v>0</v>
      </c>
    </row>
    <row r="71" spans="1:13" ht="18.75">
      <c r="A71" s="102" t="s">
        <v>111</v>
      </c>
      <c r="B71" s="103" t="e">
        <f>IF(AND('IOC Input'!$C79="M-OP",'IOC Input'!#REF!&lt;50000),'IOC Input'!AC79,IF(AND('IOC Input'!$C79="M-OP",'IOC Input'!#REF!&gt;=50000),'IOC Input'!AC79,""))</f>
        <v>#REF!</v>
      </c>
      <c r="C71" s="103" t="e">
        <f>IF(AND('IOC Input'!$C79="M-OP",'IOC Input'!#REF!&lt;50000),'IOC Input'!AD79,IF(AND('IOC Input'!$C79="M-OP",'IOC Input'!#REF!&gt;=50000),'IOC Input'!AD79,""))</f>
        <v>#REF!</v>
      </c>
      <c r="D71" s="103" t="e">
        <f>IF(AND('IOC Input'!$C79="M-OP",'IOC Input'!#REF!&lt;50000),'IOC Input'!AE79,IF(AND('IOC Input'!$C79="M-OP",'IOC Input'!#REF!&gt;=50000),'IOC Input'!AE79,""))</f>
        <v>#REF!</v>
      </c>
      <c r="E71" s="103" t="e">
        <f>IF(AND('IOC Input'!$C79="M-OP",'IOC Input'!#REF!&lt;50000),'IOC Input'!AF79,IF(AND('IOC Input'!$C79="M-OP",'IOC Input'!#REF!&gt;=50000),'IOC Input'!AF79,""))</f>
        <v>#REF!</v>
      </c>
      <c r="F71" s="103" t="e">
        <f>IF(AND('IOC Input'!$C79="M-OP",'IOC Input'!#REF!&lt;50000),'IOC Input'!AG79,IF(AND('IOC Input'!$C79="M-OP",'IOC Input'!#REF!&gt;=50000),'IOC Input'!AG79,""))</f>
        <v>#REF!</v>
      </c>
      <c r="G71" s="103" t="e">
        <f>IF(AND('IOC Input'!$C79="M-OP",'IOC Input'!#REF!&lt;50000),'IOC Input'!AH79,IF(AND('IOC Input'!$C79="M-OP",'IOC Input'!#REF!&gt;=50000),'IOC Input'!AH79,""))</f>
        <v>#REF!</v>
      </c>
      <c r="H71" s="103" t="e">
        <f>IF(AND('IOC Input'!$C79="M-OP",'IOC Input'!#REF!&lt;50000),'IOC Input'!AI79,IF(AND('IOC Input'!$C79="M-OP",'IOC Input'!#REF!&gt;=50000),'IOC Input'!AI79,""))</f>
        <v>#REF!</v>
      </c>
      <c r="I71" s="103" t="e">
        <f>IF(AND('IOC Input'!$C79="M-OP",'IOC Input'!#REF!&lt;50000),'IOC Input'!Q79,IF(AND('IOC Input'!$C79="M-OP",'IOC Input'!#REF!&gt;=50000),'IOC Input'!Q79,""))</f>
        <v>#REF!</v>
      </c>
      <c r="J71" s="105" t="e">
        <f>IF(AND('IOC Input'!$C79="M-OP",'IOC Input'!#REF!&lt;50000),RIGHT('IOC Input'!P79,6),IF(AND('IOC Input'!$C79="M-OP",'IOC Input'!#REF!&gt;=50000),RIGHT('IOC Input'!P79,6),""))</f>
        <v>#REF!</v>
      </c>
      <c r="K71" s="106" t="str">
        <f>IF(AND('IOC Input'!$C79="M-OP",'IOC Input'!$R79="C"),'IOC Input'!#REF!,"")</f>
        <v/>
      </c>
      <c r="L71" s="106" t="str">
        <f>IF(AND('IOC Input'!$C79="M-OP",'IOC Input'!$R79="D"),'IOC Input'!#REF!,"")</f>
        <v/>
      </c>
      <c r="M71">
        <f t="shared" si="3"/>
        <v>0</v>
      </c>
    </row>
    <row r="72" spans="1:13" ht="18.75">
      <c r="A72" s="102" t="s">
        <v>111</v>
      </c>
      <c r="B72" s="103" t="e">
        <f>IF(AND('IOC Input'!$C80="M-OP",'IOC Input'!#REF!&lt;50000),'IOC Input'!AC80,IF(AND('IOC Input'!$C80="M-OP",'IOC Input'!#REF!&gt;=50000),'IOC Input'!AC80,""))</f>
        <v>#REF!</v>
      </c>
      <c r="C72" s="103" t="e">
        <f>IF(AND('IOC Input'!$C80="M-OP",'IOC Input'!#REF!&lt;50000),'IOC Input'!AD80,IF(AND('IOC Input'!$C80="M-OP",'IOC Input'!#REF!&gt;=50000),'IOC Input'!AD80,""))</f>
        <v>#REF!</v>
      </c>
      <c r="D72" s="103" t="e">
        <f>IF(AND('IOC Input'!$C80="M-OP",'IOC Input'!#REF!&lt;50000),'IOC Input'!AE80,IF(AND('IOC Input'!$C80="M-OP",'IOC Input'!#REF!&gt;=50000),'IOC Input'!AE80,""))</f>
        <v>#REF!</v>
      </c>
      <c r="E72" s="103" t="e">
        <f>IF(AND('IOC Input'!$C80="M-OP",'IOC Input'!#REF!&lt;50000),'IOC Input'!AF80,IF(AND('IOC Input'!$C80="M-OP",'IOC Input'!#REF!&gt;=50000),'IOC Input'!AF80,""))</f>
        <v>#REF!</v>
      </c>
      <c r="F72" s="103" t="e">
        <f>IF(AND('IOC Input'!$C80="M-OP",'IOC Input'!#REF!&lt;50000),'IOC Input'!AG80,IF(AND('IOC Input'!$C80="M-OP",'IOC Input'!#REF!&gt;=50000),'IOC Input'!AG80,""))</f>
        <v>#REF!</v>
      </c>
      <c r="G72" s="103" t="e">
        <f>IF(AND('IOC Input'!$C80="M-OP",'IOC Input'!#REF!&lt;50000),'IOC Input'!AH80,IF(AND('IOC Input'!$C80="M-OP",'IOC Input'!#REF!&gt;=50000),'IOC Input'!AH80,""))</f>
        <v>#REF!</v>
      </c>
      <c r="H72" s="103" t="e">
        <f>IF(AND('IOC Input'!$C80="M-OP",'IOC Input'!#REF!&lt;50000),'IOC Input'!AI80,IF(AND('IOC Input'!$C80="M-OP",'IOC Input'!#REF!&gt;=50000),'IOC Input'!AI80,""))</f>
        <v>#REF!</v>
      </c>
      <c r="I72" s="103" t="e">
        <f>IF(AND('IOC Input'!$C80="M-OP",'IOC Input'!#REF!&lt;50000),'IOC Input'!Q80,IF(AND('IOC Input'!$C80="M-OP",'IOC Input'!#REF!&gt;=50000),'IOC Input'!Q80,""))</f>
        <v>#REF!</v>
      </c>
      <c r="J72" s="105" t="e">
        <f>IF(AND('IOC Input'!$C80="M-OP",'IOC Input'!#REF!&lt;50000),RIGHT('IOC Input'!P80,6),IF(AND('IOC Input'!$C80="M-OP",'IOC Input'!#REF!&gt;=50000),RIGHT('IOC Input'!P80,6),""))</f>
        <v>#REF!</v>
      </c>
      <c r="K72" s="106" t="str">
        <f>IF(AND('IOC Input'!$C80="M-OP",'IOC Input'!$R80="C"),'IOC Input'!#REF!,"")</f>
        <v/>
      </c>
      <c r="L72" s="106" t="str">
        <f>IF(AND('IOC Input'!$C80="M-OP",'IOC Input'!$R80="D"),'IOC Input'!#REF!,"")</f>
        <v/>
      </c>
      <c r="M72">
        <f t="shared" si="3"/>
        <v>0</v>
      </c>
    </row>
    <row r="73" spans="1:13" ht="18.75">
      <c r="A73" s="102" t="s">
        <v>111</v>
      </c>
      <c r="B73" s="103" t="e">
        <f>IF(AND('IOC Input'!$C81="M-OP",'IOC Input'!#REF!&lt;50000),'IOC Input'!AC81,IF(AND('IOC Input'!$C81="M-OP",'IOC Input'!#REF!&gt;=50000),'IOC Input'!AC81,""))</f>
        <v>#REF!</v>
      </c>
      <c r="C73" s="103" t="e">
        <f>IF(AND('IOC Input'!$C81="M-OP",'IOC Input'!#REF!&lt;50000),'IOC Input'!AD81,IF(AND('IOC Input'!$C81="M-OP",'IOC Input'!#REF!&gt;=50000),'IOC Input'!AD81,""))</f>
        <v>#REF!</v>
      </c>
      <c r="D73" s="103" t="e">
        <f>IF(AND('IOC Input'!$C81="M-OP",'IOC Input'!#REF!&lt;50000),'IOC Input'!AE81,IF(AND('IOC Input'!$C81="M-OP",'IOC Input'!#REF!&gt;=50000),'IOC Input'!AE81,""))</f>
        <v>#REF!</v>
      </c>
      <c r="E73" s="103" t="e">
        <f>IF(AND('IOC Input'!$C81="M-OP",'IOC Input'!#REF!&lt;50000),'IOC Input'!AF81,IF(AND('IOC Input'!$C81="M-OP",'IOC Input'!#REF!&gt;=50000),'IOC Input'!AF81,""))</f>
        <v>#REF!</v>
      </c>
      <c r="F73" s="103" t="e">
        <f>IF(AND('IOC Input'!$C81="M-OP",'IOC Input'!#REF!&lt;50000),'IOC Input'!AG81,IF(AND('IOC Input'!$C81="M-OP",'IOC Input'!#REF!&gt;=50000),'IOC Input'!AG81,""))</f>
        <v>#REF!</v>
      </c>
      <c r="G73" s="103" t="e">
        <f>IF(AND('IOC Input'!$C81="M-OP",'IOC Input'!#REF!&lt;50000),'IOC Input'!AH81,IF(AND('IOC Input'!$C81="M-OP",'IOC Input'!#REF!&gt;=50000),'IOC Input'!AH81,""))</f>
        <v>#REF!</v>
      </c>
      <c r="H73" s="103" t="e">
        <f>IF(AND('IOC Input'!$C81="M-OP",'IOC Input'!#REF!&lt;50000),'IOC Input'!AI81,IF(AND('IOC Input'!$C81="M-OP",'IOC Input'!#REF!&gt;=50000),'IOC Input'!AI81,""))</f>
        <v>#REF!</v>
      </c>
      <c r="I73" s="103" t="e">
        <f>IF(AND('IOC Input'!$C81="M-OP",'IOC Input'!#REF!&lt;50000),'IOC Input'!Q81,IF(AND('IOC Input'!$C81="M-OP",'IOC Input'!#REF!&gt;=50000),'IOC Input'!Q81,""))</f>
        <v>#REF!</v>
      </c>
      <c r="J73" s="105" t="e">
        <f>IF(AND('IOC Input'!$C81="M-OP",'IOC Input'!#REF!&lt;50000),RIGHT('IOC Input'!P81,6),IF(AND('IOC Input'!$C81="M-OP",'IOC Input'!#REF!&gt;=50000),RIGHT('IOC Input'!P81,6),""))</f>
        <v>#REF!</v>
      </c>
      <c r="K73" s="106" t="str">
        <f>IF(AND('IOC Input'!$C81="M-OP",'IOC Input'!$R81="C"),'IOC Input'!#REF!,"")</f>
        <v/>
      </c>
      <c r="L73" s="106" t="str">
        <f>IF(AND('IOC Input'!$C81="M-OP",'IOC Input'!$R81="D"),'IOC Input'!#REF!,"")</f>
        <v/>
      </c>
      <c r="M73">
        <f t="shared" si="3"/>
        <v>0</v>
      </c>
    </row>
    <row r="74" spans="1:13" ht="18.75">
      <c r="A74" s="102" t="s">
        <v>111</v>
      </c>
      <c r="B74" s="103" t="e">
        <f>IF(AND('IOC Input'!$C82="M-OP",'IOC Input'!#REF!&lt;50000),'IOC Input'!AC82,IF(AND('IOC Input'!$C82="M-OP",'IOC Input'!#REF!&gt;=50000),'IOC Input'!AC82,""))</f>
        <v>#REF!</v>
      </c>
      <c r="C74" s="103" t="e">
        <f>IF(AND('IOC Input'!$C82="M-OP",'IOC Input'!#REF!&lt;50000),'IOC Input'!AD82,IF(AND('IOC Input'!$C82="M-OP",'IOC Input'!#REF!&gt;=50000),'IOC Input'!AD82,""))</f>
        <v>#REF!</v>
      </c>
      <c r="D74" s="103" t="e">
        <f>IF(AND('IOC Input'!$C82="M-OP",'IOC Input'!#REF!&lt;50000),'IOC Input'!AE82,IF(AND('IOC Input'!$C82="M-OP",'IOC Input'!#REF!&gt;=50000),'IOC Input'!AE82,""))</f>
        <v>#REF!</v>
      </c>
      <c r="E74" s="103" t="e">
        <f>IF(AND('IOC Input'!$C82="M-OP",'IOC Input'!#REF!&lt;50000),'IOC Input'!AF82,IF(AND('IOC Input'!$C82="M-OP",'IOC Input'!#REF!&gt;=50000),'IOC Input'!AF82,""))</f>
        <v>#REF!</v>
      </c>
      <c r="F74" s="103" t="e">
        <f>IF(AND('IOC Input'!$C82="M-OP",'IOC Input'!#REF!&lt;50000),'IOC Input'!AG82,IF(AND('IOC Input'!$C82="M-OP",'IOC Input'!#REF!&gt;=50000),'IOC Input'!AG82,""))</f>
        <v>#REF!</v>
      </c>
      <c r="G74" s="103" t="e">
        <f>IF(AND('IOC Input'!$C82="M-OP",'IOC Input'!#REF!&lt;50000),'IOC Input'!AH82,IF(AND('IOC Input'!$C82="M-OP",'IOC Input'!#REF!&gt;=50000),'IOC Input'!AH82,""))</f>
        <v>#REF!</v>
      </c>
      <c r="H74" s="107"/>
      <c r="I74" s="103" t="e">
        <f>IF(AND('IOC Input'!$C82="M-OP",'IOC Input'!#REF!&lt;50000),'IOC Input'!Q82,IF(AND('IOC Input'!$C82="M-OP",'IOC Input'!#REF!&gt;=50000),'IOC Input'!Q82,""))</f>
        <v>#REF!</v>
      </c>
      <c r="J74" s="105" t="e">
        <f>IF(AND('IOC Input'!$C82="M-OP",'IOC Input'!#REF!&lt;50000),RIGHT('IOC Input'!P82,6),IF(AND('IOC Input'!$C82="M-OP",'IOC Input'!#REF!&gt;=50000),RIGHT('IOC Input'!P82,6),""))</f>
        <v>#REF!</v>
      </c>
      <c r="K74" s="106" t="str">
        <f>IF(AND('IOC Input'!$C82="M-OP",'IOC Input'!$R82="C"),'IOC Input'!#REF!,"")</f>
        <v/>
      </c>
      <c r="L74" s="106" t="str">
        <f>IF(AND('IOC Input'!$C82="M-OP",'IOC Input'!$R82="D"),'IOC Input'!#REF!,"")</f>
        <v/>
      </c>
      <c r="M74">
        <f t="shared" si="3"/>
        <v>0</v>
      </c>
    </row>
    <row r="75" spans="1:13" ht="18.75">
      <c r="A75" s="102"/>
      <c r="B75" s="103"/>
      <c r="C75" s="104"/>
      <c r="D75" s="103"/>
      <c r="E75" s="104"/>
      <c r="F75" s="103"/>
      <c r="G75" s="103"/>
      <c r="H75" s="107"/>
      <c r="I75" s="103"/>
      <c r="J75" s="110"/>
      <c r="K75" s="111"/>
      <c r="L75" s="111"/>
    </row>
    <row r="76" spans="1:13" ht="18.75">
      <c r="A76" s="102" t="s">
        <v>111</v>
      </c>
      <c r="B76" s="103" t="e">
        <f>IF(AND('IOC Input'!$C84="M-OP",'IOC Input'!#REF!&lt;50000),"119503",IF(AND('IOC Input'!$C84="M-OP",'IOC Input'!#REF!&gt;=50000),"119500",""))</f>
        <v>#REF!</v>
      </c>
      <c r="C76" s="104"/>
      <c r="D76" s="103"/>
      <c r="E76" s="104"/>
      <c r="F76" s="103"/>
      <c r="G76" s="103"/>
      <c r="H76" s="103" t="e">
        <f>IF(AND('IOC Input'!$C84="M-OP",'IOC Input'!#REF!&lt;50000),'IOC Input'!AI84,IF(AND('IOC Input'!$C84="M-OP",'IOC Input'!#REF!&gt;=50000),'IOC Input'!AI84,""))</f>
        <v>#REF!</v>
      </c>
      <c r="I76" s="103" t="e">
        <f>+I77</f>
        <v>#REF!</v>
      </c>
      <c r="J76" s="105" t="e">
        <f>+J77</f>
        <v>#REF!</v>
      </c>
      <c r="K76" s="106" t="str">
        <f>IF(AND('IOC Input'!$C84="M-OP",'IOC Input'!$R84="C"),'IOC Input'!#REF!,"")</f>
        <v/>
      </c>
      <c r="L76" s="106" t="str">
        <f>IF(AND('IOC Input'!$C84="M-OP",'IOC Input'!$R84="D"),'IOC Input'!#REF!,"")</f>
        <v/>
      </c>
      <c r="M76">
        <f>IF(SUM(K76:L76)&gt;0,1,0)</f>
        <v>0</v>
      </c>
    </row>
    <row r="77" spans="1:13" ht="18.75">
      <c r="A77" s="102" t="s">
        <v>111</v>
      </c>
      <c r="B77" s="103" t="e">
        <f>IF(AND('IOC Input'!$C85="M-OP",'IOC Input'!#REF!&lt;50000),'IOC Input'!AC85,IF(AND('IOC Input'!$C85="M-OP",'IOC Input'!#REF!&gt;=50000),'IOC Input'!AC85,""))</f>
        <v>#REF!</v>
      </c>
      <c r="C77" s="103" t="e">
        <f>IF(AND('IOC Input'!$C85="M-OP",'IOC Input'!#REF!&lt;50000),'IOC Input'!AD85,IF(AND('IOC Input'!$C85="M-OP",'IOC Input'!#REF!&gt;=50000),'IOC Input'!AD85,""))</f>
        <v>#REF!</v>
      </c>
      <c r="D77" s="103" t="e">
        <f>IF(AND('IOC Input'!$C85="M-OP",'IOC Input'!#REF!&lt;50000),'IOC Input'!AE85,IF(AND('IOC Input'!$C85="M-OP",'IOC Input'!#REF!&gt;=50000),'IOC Input'!AE85,""))</f>
        <v>#REF!</v>
      </c>
      <c r="E77" s="103" t="e">
        <f>IF(AND('IOC Input'!$C85="M-OP",'IOC Input'!#REF!&lt;50000),'IOC Input'!AF85,IF(AND('IOC Input'!$C85="M-OP",'IOC Input'!#REF!&gt;=50000),'IOC Input'!AF85,""))</f>
        <v>#REF!</v>
      </c>
      <c r="F77" s="103" t="e">
        <f>IF(AND('IOC Input'!$C85="M-OP",'IOC Input'!#REF!&lt;50000),'IOC Input'!AG85,IF(AND('IOC Input'!$C85="M-OP",'IOC Input'!#REF!&gt;=50000),'IOC Input'!AG85,""))</f>
        <v>#REF!</v>
      </c>
      <c r="G77" s="103" t="e">
        <f>IF(AND('IOC Input'!$C85="M-OP",'IOC Input'!#REF!&lt;50000),'IOC Input'!AH85,IF(AND('IOC Input'!$C85="M-OP",'IOC Input'!#REF!&gt;=50000),'IOC Input'!AH85,""))</f>
        <v>#REF!</v>
      </c>
      <c r="H77" s="103" t="e">
        <f>IF(AND('IOC Input'!$C85="M-OP",'IOC Input'!#REF!&lt;50000),'IOC Input'!AI85,IF(AND('IOC Input'!$C85="M-OP",'IOC Input'!#REF!&gt;=50000),'IOC Input'!AI85,""))</f>
        <v>#REF!</v>
      </c>
      <c r="I77" s="103" t="e">
        <f>IF(AND('IOC Input'!$C85="M-OP",'IOC Input'!#REF!&lt;50000),'IOC Input'!Q85,IF(AND('IOC Input'!$C85="M-OP",'IOC Input'!#REF!&gt;=50000),'IOC Input'!Q85,""))</f>
        <v>#REF!</v>
      </c>
      <c r="J77" s="105" t="e">
        <f>IF(AND('IOC Input'!$C85="M-OP",'IOC Input'!#REF!&lt;50000),RIGHT('IOC Input'!P85,6),IF(AND('IOC Input'!$C85="M-OP",'IOC Input'!#REF!&gt;=50000),RIGHT('IOC Input'!P85,6),""))</f>
        <v>#REF!</v>
      </c>
      <c r="K77" s="106" t="str">
        <f>IF(AND('IOC Input'!$C85="M-OP",'IOC Input'!$R85="C"),'IOC Input'!#REF!,"")</f>
        <v/>
      </c>
      <c r="L77" s="106" t="str">
        <f>IF(AND('IOC Input'!$C85="M-OP",'IOC Input'!$R85="D"),'IOC Input'!#REF!,"")</f>
        <v/>
      </c>
      <c r="M77">
        <f t="shared" ref="M77:M83" si="4">IF(SUM(K77:L77)&gt;0,1,0)</f>
        <v>0</v>
      </c>
    </row>
    <row r="78" spans="1:13" ht="18.75">
      <c r="A78" s="102" t="s">
        <v>111</v>
      </c>
      <c r="B78" s="103" t="e">
        <f>IF(AND('IOC Input'!$C86="M-OP",'IOC Input'!#REF!&lt;50000),'IOC Input'!AC86,IF(AND('IOC Input'!$C86="M-OP",'IOC Input'!#REF!&gt;=50000),'IOC Input'!AC86,""))</f>
        <v>#REF!</v>
      </c>
      <c r="C78" s="103" t="e">
        <f>IF(AND('IOC Input'!$C86="M-OP",'IOC Input'!#REF!&lt;50000),'IOC Input'!AD86,IF(AND('IOC Input'!$C86="M-OP",'IOC Input'!#REF!&gt;=50000),'IOC Input'!AD86,""))</f>
        <v>#REF!</v>
      </c>
      <c r="D78" s="103" t="e">
        <f>IF(AND('IOC Input'!$C86="M-OP",'IOC Input'!#REF!&lt;50000),'IOC Input'!AE86,IF(AND('IOC Input'!$C86="M-OP",'IOC Input'!#REF!&gt;=50000),'IOC Input'!AE86,""))</f>
        <v>#REF!</v>
      </c>
      <c r="E78" s="103" t="e">
        <f>IF(AND('IOC Input'!$C86="M-OP",'IOC Input'!#REF!&lt;50000),'IOC Input'!AF86,IF(AND('IOC Input'!$C86="M-OP",'IOC Input'!#REF!&gt;=50000),'IOC Input'!AF86,""))</f>
        <v>#REF!</v>
      </c>
      <c r="F78" s="103" t="e">
        <f>IF(AND('IOC Input'!$C86="M-OP",'IOC Input'!#REF!&lt;50000),'IOC Input'!AG86,IF(AND('IOC Input'!$C86="M-OP",'IOC Input'!#REF!&gt;=50000),'IOC Input'!AG86,""))</f>
        <v>#REF!</v>
      </c>
      <c r="G78" s="103" t="e">
        <f>IF(AND('IOC Input'!$C86="M-OP",'IOC Input'!#REF!&lt;50000),'IOC Input'!AH86,IF(AND('IOC Input'!$C86="M-OP",'IOC Input'!#REF!&gt;=50000),'IOC Input'!AH86,""))</f>
        <v>#REF!</v>
      </c>
      <c r="H78" s="103" t="e">
        <f>IF(AND('IOC Input'!$C86="M-OP",'IOC Input'!#REF!&lt;50000),'IOC Input'!AI86,IF(AND('IOC Input'!$C86="M-OP",'IOC Input'!#REF!&gt;=50000),'IOC Input'!AI86,""))</f>
        <v>#REF!</v>
      </c>
      <c r="I78" s="103" t="e">
        <f>IF(AND('IOC Input'!$C86="M-OP",'IOC Input'!#REF!&lt;50000),'IOC Input'!Q86,IF(AND('IOC Input'!$C86="M-OP",'IOC Input'!#REF!&gt;=50000),'IOC Input'!Q86,""))</f>
        <v>#REF!</v>
      </c>
      <c r="J78" s="105" t="e">
        <f>IF(AND('IOC Input'!$C86="M-OP",'IOC Input'!#REF!&lt;50000),RIGHT('IOC Input'!P86,6),IF(AND('IOC Input'!$C86="M-OP",'IOC Input'!#REF!&gt;=50000),RIGHT('IOC Input'!P86,6),""))</f>
        <v>#REF!</v>
      </c>
      <c r="K78" s="106" t="str">
        <f>IF(AND('IOC Input'!$C86="M-OP",'IOC Input'!$R86="C"),'IOC Input'!#REF!,"")</f>
        <v/>
      </c>
      <c r="L78" s="106" t="str">
        <f>IF(AND('IOC Input'!$C86="M-OP",'IOC Input'!$R86="D"),'IOC Input'!#REF!,"")</f>
        <v/>
      </c>
      <c r="M78">
        <f t="shared" si="4"/>
        <v>0</v>
      </c>
    </row>
    <row r="79" spans="1:13" ht="18.75">
      <c r="A79" s="102" t="s">
        <v>111</v>
      </c>
      <c r="B79" s="103" t="e">
        <f>IF(AND('IOC Input'!$C87="M-OP",'IOC Input'!#REF!&lt;50000),'IOC Input'!AC87,IF(AND('IOC Input'!$C87="M-OP",'IOC Input'!#REF!&gt;=50000),'IOC Input'!AC87,""))</f>
        <v>#REF!</v>
      </c>
      <c r="C79" s="103" t="e">
        <f>IF(AND('IOC Input'!$C87="M-OP",'IOC Input'!#REF!&lt;50000),'IOC Input'!AD87,IF(AND('IOC Input'!$C87="M-OP",'IOC Input'!#REF!&gt;=50000),'IOC Input'!AD87,""))</f>
        <v>#REF!</v>
      </c>
      <c r="D79" s="103" t="e">
        <f>IF(AND('IOC Input'!$C87="M-OP",'IOC Input'!#REF!&lt;50000),'IOC Input'!AE87,IF(AND('IOC Input'!$C87="M-OP",'IOC Input'!#REF!&gt;=50000),'IOC Input'!AE87,""))</f>
        <v>#REF!</v>
      </c>
      <c r="E79" s="103" t="e">
        <f>IF(AND('IOC Input'!$C87="M-OP",'IOC Input'!#REF!&lt;50000),'IOC Input'!AF87,IF(AND('IOC Input'!$C87="M-OP",'IOC Input'!#REF!&gt;=50000),'IOC Input'!AF87,""))</f>
        <v>#REF!</v>
      </c>
      <c r="F79" s="103" t="e">
        <f>IF(AND('IOC Input'!$C87="M-OP",'IOC Input'!#REF!&lt;50000),'IOC Input'!AG87,IF(AND('IOC Input'!$C87="M-OP",'IOC Input'!#REF!&gt;=50000),'IOC Input'!AG87,""))</f>
        <v>#REF!</v>
      </c>
      <c r="G79" s="103" t="e">
        <f>IF(AND('IOC Input'!$C87="M-OP",'IOC Input'!#REF!&lt;50000),'IOC Input'!AH87,IF(AND('IOC Input'!$C87="M-OP",'IOC Input'!#REF!&gt;=50000),'IOC Input'!AH87,""))</f>
        <v>#REF!</v>
      </c>
      <c r="H79" s="103" t="e">
        <f>IF(AND('IOC Input'!$C87="M-OP",'IOC Input'!#REF!&lt;50000),'IOC Input'!AI87,IF(AND('IOC Input'!$C87="M-OP",'IOC Input'!#REF!&gt;=50000),'IOC Input'!AI87,""))</f>
        <v>#REF!</v>
      </c>
      <c r="I79" s="103" t="e">
        <f>IF(AND('IOC Input'!$C87="M-OP",'IOC Input'!#REF!&lt;50000),'IOC Input'!Q87,IF(AND('IOC Input'!$C87="M-OP",'IOC Input'!#REF!&gt;=50000),'IOC Input'!Q87,""))</f>
        <v>#REF!</v>
      </c>
      <c r="J79" s="105" t="e">
        <f>IF(AND('IOC Input'!$C87="M-OP",'IOC Input'!#REF!&lt;50000),RIGHT('IOC Input'!P87,6),IF(AND('IOC Input'!$C87="M-OP",'IOC Input'!#REF!&gt;=50000),RIGHT('IOC Input'!P87,6),""))</f>
        <v>#REF!</v>
      </c>
      <c r="K79" s="106" t="str">
        <f>IF(AND('IOC Input'!$C87="M-OP",'IOC Input'!$R87="C"),'IOC Input'!#REF!,"")</f>
        <v/>
      </c>
      <c r="L79" s="106" t="str">
        <f>IF(AND('IOC Input'!$C87="M-OP",'IOC Input'!$R87="D"),'IOC Input'!#REF!,"")</f>
        <v/>
      </c>
      <c r="M79">
        <f t="shared" si="4"/>
        <v>0</v>
      </c>
    </row>
    <row r="80" spans="1:13" ht="18.75">
      <c r="A80" s="102" t="s">
        <v>111</v>
      </c>
      <c r="B80" s="103" t="e">
        <f>IF(AND('IOC Input'!$C88="M-OP",'IOC Input'!#REF!&lt;50000),'IOC Input'!AC88,IF(AND('IOC Input'!$C88="M-OP",'IOC Input'!#REF!&gt;=50000),'IOC Input'!AC88,""))</f>
        <v>#REF!</v>
      </c>
      <c r="C80" s="103" t="e">
        <f>IF(AND('IOC Input'!$C88="M-OP",'IOC Input'!#REF!&lt;50000),'IOC Input'!AD88,IF(AND('IOC Input'!$C88="M-OP",'IOC Input'!#REF!&gt;=50000),'IOC Input'!AD88,""))</f>
        <v>#REF!</v>
      </c>
      <c r="D80" s="103" t="e">
        <f>IF(AND('IOC Input'!$C88="M-OP",'IOC Input'!#REF!&lt;50000),'IOC Input'!AE88,IF(AND('IOC Input'!$C88="M-OP",'IOC Input'!#REF!&gt;=50000),'IOC Input'!AE88,""))</f>
        <v>#REF!</v>
      </c>
      <c r="E80" s="103" t="e">
        <f>IF(AND('IOC Input'!$C88="M-OP",'IOC Input'!#REF!&lt;50000),'IOC Input'!AF88,IF(AND('IOC Input'!$C88="M-OP",'IOC Input'!#REF!&gt;=50000),'IOC Input'!AF88,""))</f>
        <v>#REF!</v>
      </c>
      <c r="F80" s="103" t="e">
        <f>IF(AND('IOC Input'!$C88="M-OP",'IOC Input'!#REF!&lt;50000),'IOC Input'!AG88,IF(AND('IOC Input'!$C88="M-OP",'IOC Input'!#REF!&gt;=50000),'IOC Input'!AG88,""))</f>
        <v>#REF!</v>
      </c>
      <c r="G80" s="103" t="e">
        <f>IF(AND('IOC Input'!$C88="M-OP",'IOC Input'!#REF!&lt;50000),'IOC Input'!AH88,IF(AND('IOC Input'!$C88="M-OP",'IOC Input'!#REF!&gt;=50000),'IOC Input'!AH88,""))</f>
        <v>#REF!</v>
      </c>
      <c r="H80" s="103" t="e">
        <f>IF(AND('IOC Input'!$C88="M-OP",'IOC Input'!#REF!&lt;50000),'IOC Input'!AI88,IF(AND('IOC Input'!$C88="M-OP",'IOC Input'!#REF!&gt;=50000),'IOC Input'!AI88,""))</f>
        <v>#REF!</v>
      </c>
      <c r="I80" s="103" t="e">
        <f>IF(AND('IOC Input'!$C88="M-OP",'IOC Input'!#REF!&lt;50000),'IOC Input'!Q88,IF(AND('IOC Input'!$C88="M-OP",'IOC Input'!#REF!&gt;=50000),'IOC Input'!Q88,""))</f>
        <v>#REF!</v>
      </c>
      <c r="J80" s="105" t="e">
        <f>IF(AND('IOC Input'!$C88="M-OP",'IOC Input'!#REF!&lt;50000),RIGHT('IOC Input'!P88,6),IF(AND('IOC Input'!$C88="M-OP",'IOC Input'!#REF!&gt;=50000),RIGHT('IOC Input'!P88,6),""))</f>
        <v>#REF!</v>
      </c>
      <c r="K80" s="106" t="str">
        <f>IF(AND('IOC Input'!$C88="M-OP",'IOC Input'!$R88="C"),'IOC Input'!#REF!,"")</f>
        <v/>
      </c>
      <c r="L80" s="106" t="str">
        <f>IF(AND('IOC Input'!$C88="M-OP",'IOC Input'!$R88="D"),'IOC Input'!#REF!,"")</f>
        <v/>
      </c>
      <c r="M80">
        <f t="shared" si="4"/>
        <v>0</v>
      </c>
    </row>
    <row r="81" spans="1:13" ht="18.75">
      <c r="A81" s="102" t="s">
        <v>111</v>
      </c>
      <c r="B81" s="103" t="e">
        <f>IF(AND('IOC Input'!$C89="M-OP",'IOC Input'!#REF!&lt;50000),'IOC Input'!AC89,IF(AND('IOC Input'!$C89="M-OP",'IOC Input'!#REF!&gt;=50000),'IOC Input'!AC89,""))</f>
        <v>#REF!</v>
      </c>
      <c r="C81" s="103" t="e">
        <f>IF(AND('IOC Input'!$C89="M-OP",'IOC Input'!#REF!&lt;50000),'IOC Input'!AD89,IF(AND('IOC Input'!$C89="M-OP",'IOC Input'!#REF!&gt;=50000),'IOC Input'!AD89,""))</f>
        <v>#REF!</v>
      </c>
      <c r="D81" s="103" t="e">
        <f>IF(AND('IOC Input'!$C89="M-OP",'IOC Input'!#REF!&lt;50000),'IOC Input'!AE89,IF(AND('IOC Input'!$C89="M-OP",'IOC Input'!#REF!&gt;=50000),'IOC Input'!AE89,""))</f>
        <v>#REF!</v>
      </c>
      <c r="E81" s="103" t="e">
        <f>IF(AND('IOC Input'!$C89="M-OP",'IOC Input'!#REF!&lt;50000),'IOC Input'!AF89,IF(AND('IOC Input'!$C89="M-OP",'IOC Input'!#REF!&gt;=50000),'IOC Input'!AF89,""))</f>
        <v>#REF!</v>
      </c>
      <c r="F81" s="103" t="e">
        <f>IF(AND('IOC Input'!$C89="M-OP",'IOC Input'!#REF!&lt;50000),'IOC Input'!AG89,IF(AND('IOC Input'!$C89="M-OP",'IOC Input'!#REF!&gt;=50000),'IOC Input'!AG89,""))</f>
        <v>#REF!</v>
      </c>
      <c r="G81" s="103" t="e">
        <f>IF(AND('IOC Input'!$C89="M-OP",'IOC Input'!#REF!&lt;50000),'IOC Input'!AH89,IF(AND('IOC Input'!$C89="M-OP",'IOC Input'!#REF!&gt;=50000),'IOC Input'!AH89,""))</f>
        <v>#REF!</v>
      </c>
      <c r="H81" s="103" t="e">
        <f>IF(AND('IOC Input'!$C89="M-OP",'IOC Input'!#REF!&lt;50000),'IOC Input'!AI89,IF(AND('IOC Input'!$C89="M-OP",'IOC Input'!#REF!&gt;=50000),'IOC Input'!AI89,""))</f>
        <v>#REF!</v>
      </c>
      <c r="I81" s="103" t="e">
        <f>IF(AND('IOC Input'!$C89="M-OP",'IOC Input'!#REF!&lt;50000),'IOC Input'!Q89,IF(AND('IOC Input'!$C89="M-OP",'IOC Input'!#REF!&gt;=50000),'IOC Input'!Q89,""))</f>
        <v>#REF!</v>
      </c>
      <c r="J81" s="105" t="e">
        <f>IF(AND('IOC Input'!$C89="M-OP",'IOC Input'!#REF!&lt;50000),RIGHT('IOC Input'!P89,6),IF(AND('IOC Input'!$C89="M-OP",'IOC Input'!#REF!&gt;=50000),RIGHT('IOC Input'!P89,6),""))</f>
        <v>#REF!</v>
      </c>
      <c r="K81" s="106" t="str">
        <f>IF(AND('IOC Input'!$C89="M-OP",'IOC Input'!$R89="C"),'IOC Input'!#REF!,"")</f>
        <v/>
      </c>
      <c r="L81" s="106" t="str">
        <f>IF(AND('IOC Input'!$C89="M-OP",'IOC Input'!$R89="D"),'IOC Input'!#REF!,"")</f>
        <v/>
      </c>
      <c r="M81">
        <f t="shared" si="4"/>
        <v>0</v>
      </c>
    </row>
    <row r="82" spans="1:13" ht="18.75">
      <c r="A82" s="102" t="s">
        <v>111</v>
      </c>
      <c r="B82" s="103" t="e">
        <f>IF(AND('IOC Input'!$C90="M-OP",'IOC Input'!#REF!&lt;50000),'IOC Input'!AC90,IF(AND('IOC Input'!$C90="M-OP",'IOC Input'!#REF!&gt;=50000),'IOC Input'!AC90,""))</f>
        <v>#REF!</v>
      </c>
      <c r="C82" s="103" t="e">
        <f>IF(AND('IOC Input'!$C90="M-OP",'IOC Input'!#REF!&lt;50000),'IOC Input'!AD90,IF(AND('IOC Input'!$C90="M-OP",'IOC Input'!#REF!&gt;=50000),'IOC Input'!AD90,""))</f>
        <v>#REF!</v>
      </c>
      <c r="D82" s="103" t="e">
        <f>IF(AND('IOC Input'!$C90="M-OP",'IOC Input'!#REF!&lt;50000),'IOC Input'!AE90,IF(AND('IOC Input'!$C90="M-OP",'IOC Input'!#REF!&gt;=50000),'IOC Input'!AE90,""))</f>
        <v>#REF!</v>
      </c>
      <c r="E82" s="103" t="e">
        <f>IF(AND('IOC Input'!$C90="M-OP",'IOC Input'!#REF!&lt;50000),'IOC Input'!AF90,IF(AND('IOC Input'!$C90="M-OP",'IOC Input'!#REF!&gt;=50000),'IOC Input'!AF90,""))</f>
        <v>#REF!</v>
      </c>
      <c r="F82" s="103" t="e">
        <f>IF(AND('IOC Input'!$C90="M-OP",'IOC Input'!#REF!&lt;50000),'IOC Input'!AG90,IF(AND('IOC Input'!$C90="M-OP",'IOC Input'!#REF!&gt;=50000),'IOC Input'!AG90,""))</f>
        <v>#REF!</v>
      </c>
      <c r="G82" s="103" t="e">
        <f>IF(AND('IOC Input'!$C90="M-OP",'IOC Input'!#REF!&lt;50000),'IOC Input'!AH90,IF(AND('IOC Input'!$C90="M-OP",'IOC Input'!#REF!&gt;=50000),'IOC Input'!AH90,""))</f>
        <v>#REF!</v>
      </c>
      <c r="H82" s="103" t="e">
        <f>IF(AND('IOC Input'!$C90="M-OP",'IOC Input'!#REF!&lt;50000),'IOC Input'!AI90,IF(AND('IOC Input'!$C90="M-OP",'IOC Input'!#REF!&gt;=50000),'IOC Input'!AI90,""))</f>
        <v>#REF!</v>
      </c>
      <c r="I82" s="103" t="e">
        <f>IF(AND('IOC Input'!$C90="M-OP",'IOC Input'!#REF!&lt;50000),'IOC Input'!Q90,IF(AND('IOC Input'!$C90="M-OP",'IOC Input'!#REF!&gt;=50000),'IOC Input'!Q90,""))</f>
        <v>#REF!</v>
      </c>
      <c r="J82" s="105" t="e">
        <f>IF(AND('IOC Input'!$C90="M-OP",'IOC Input'!#REF!&lt;50000),RIGHT('IOC Input'!P90,6),IF(AND('IOC Input'!$C90="M-OP",'IOC Input'!#REF!&gt;=50000),RIGHT('IOC Input'!P90,6),""))</f>
        <v>#REF!</v>
      </c>
      <c r="K82" s="106" t="str">
        <f>IF(AND('IOC Input'!$C90="M-OP",'IOC Input'!$R90="C"),'IOC Input'!#REF!,"")</f>
        <v/>
      </c>
      <c r="L82" s="106" t="str">
        <f>IF(AND('IOC Input'!$C90="M-OP",'IOC Input'!$R90="D"),'IOC Input'!#REF!,"")</f>
        <v/>
      </c>
      <c r="M82">
        <f t="shared" si="4"/>
        <v>0</v>
      </c>
    </row>
    <row r="83" spans="1:13" ht="18.75">
      <c r="A83" s="102" t="s">
        <v>111</v>
      </c>
      <c r="B83" s="103" t="e">
        <f>IF(AND('IOC Input'!$C91="M-OP",'IOC Input'!#REF!&lt;50000),'IOC Input'!AC91,IF(AND('IOC Input'!$C91="M-OP",'IOC Input'!#REF!&gt;=50000),'IOC Input'!AC91,""))</f>
        <v>#REF!</v>
      </c>
      <c r="C83" s="103" t="e">
        <f>IF(AND('IOC Input'!$C91="M-OP",'IOC Input'!#REF!&lt;50000),'IOC Input'!AD91,IF(AND('IOC Input'!$C91="M-OP",'IOC Input'!#REF!&gt;=50000),'IOC Input'!AD91,""))</f>
        <v>#REF!</v>
      </c>
      <c r="D83" s="103" t="e">
        <f>IF(AND('IOC Input'!$C91="M-OP",'IOC Input'!#REF!&lt;50000),'IOC Input'!AE91,IF(AND('IOC Input'!$C91="M-OP",'IOC Input'!#REF!&gt;=50000),'IOC Input'!AE91,""))</f>
        <v>#REF!</v>
      </c>
      <c r="E83" s="103" t="e">
        <f>IF(AND('IOC Input'!$C91="M-OP",'IOC Input'!#REF!&lt;50000),'IOC Input'!AF91,IF(AND('IOC Input'!$C91="M-OP",'IOC Input'!#REF!&gt;=50000),'IOC Input'!AF91,""))</f>
        <v>#REF!</v>
      </c>
      <c r="F83" s="103" t="e">
        <f>IF(AND('IOC Input'!$C91="M-OP",'IOC Input'!#REF!&lt;50000),'IOC Input'!AG91,IF(AND('IOC Input'!$C91="M-OP",'IOC Input'!#REF!&gt;=50000),'IOC Input'!AG91,""))</f>
        <v>#REF!</v>
      </c>
      <c r="G83" s="103" t="e">
        <f>IF(AND('IOC Input'!$C91="M-OP",'IOC Input'!#REF!&lt;50000),'IOC Input'!AH91,IF(AND('IOC Input'!$C91="M-OP",'IOC Input'!#REF!&gt;=50000),'IOC Input'!AH91,""))</f>
        <v>#REF!</v>
      </c>
      <c r="H83" s="107"/>
      <c r="I83" s="103" t="e">
        <f>IF(AND('IOC Input'!$C91="M-OP",'IOC Input'!#REF!&lt;50000),'IOC Input'!Q91,IF(AND('IOC Input'!$C91="M-OP",'IOC Input'!#REF!&gt;=50000),'IOC Input'!Q91,""))</f>
        <v>#REF!</v>
      </c>
      <c r="J83" s="105" t="e">
        <f>IF(AND('IOC Input'!$C91="M-OP",'IOC Input'!#REF!&lt;50000),RIGHT('IOC Input'!P91,6),IF(AND('IOC Input'!$C91="M-OP",'IOC Input'!#REF!&gt;=50000),RIGHT('IOC Input'!P91,6),""))</f>
        <v>#REF!</v>
      </c>
      <c r="K83" s="106" t="str">
        <f>IF(AND('IOC Input'!$C91="M-OP",'IOC Input'!$R91="C"),'IOC Input'!#REF!,"")</f>
        <v/>
      </c>
      <c r="L83" s="106" t="str">
        <f>IF(AND('IOC Input'!$C91="M-OP",'IOC Input'!$R91="D"),'IOC Input'!#REF!,"")</f>
        <v/>
      </c>
      <c r="M83">
        <f t="shared" si="4"/>
        <v>0</v>
      </c>
    </row>
    <row r="84" spans="1:13" ht="18.75">
      <c r="A84" s="102"/>
      <c r="B84" s="103"/>
      <c r="C84" s="104"/>
      <c r="D84" s="103"/>
      <c r="E84" s="104"/>
      <c r="F84" s="103"/>
      <c r="G84" s="103"/>
      <c r="H84" s="107"/>
      <c r="I84" s="103"/>
      <c r="J84" s="110"/>
      <c r="K84" s="111"/>
      <c r="L84" s="111"/>
    </row>
    <row r="85" spans="1:13" ht="18.75">
      <c r="A85" s="102" t="s">
        <v>111</v>
      </c>
      <c r="B85" s="103" t="e">
        <f>IF(AND('IOC Input'!$C93="M-OP",'IOC Input'!#REF!&lt;50000),"119503",IF(AND('IOC Input'!$C93="M-OP",'IOC Input'!#REF!&gt;=50000),"119500",""))</f>
        <v>#REF!</v>
      </c>
      <c r="C85" s="104"/>
      <c r="D85" s="103"/>
      <c r="E85" s="104"/>
      <c r="F85" s="103"/>
      <c r="G85" s="103"/>
      <c r="H85" s="103" t="e">
        <f>IF(AND('IOC Input'!$C93="M-OP",'IOC Input'!#REF!&lt;50000),'IOC Input'!AI93,IF(AND('IOC Input'!$C93="M-OP",'IOC Input'!#REF!&gt;=50000),'IOC Input'!AI93,""))</f>
        <v>#REF!</v>
      </c>
      <c r="I85" s="103" t="e">
        <f>+I86</f>
        <v>#REF!</v>
      </c>
      <c r="J85" s="105" t="e">
        <f>+J86</f>
        <v>#REF!</v>
      </c>
      <c r="K85" s="106" t="str">
        <f>IF(AND('IOC Input'!$C93="M-OP",'IOC Input'!$R93="C"),'IOC Input'!#REF!,"")</f>
        <v/>
      </c>
      <c r="L85" s="106" t="str">
        <f>IF(AND('IOC Input'!$C93="M-OP",'IOC Input'!$R93="D"),'IOC Input'!#REF!,"")</f>
        <v/>
      </c>
      <c r="M85">
        <f>IF(SUM(K85:L85)&gt;0,1,0)</f>
        <v>0</v>
      </c>
    </row>
    <row r="86" spans="1:13" ht="18.75">
      <c r="A86" s="102" t="s">
        <v>111</v>
      </c>
      <c r="B86" s="103" t="e">
        <f>IF(AND('IOC Input'!$C94="M-OP",'IOC Input'!#REF!&lt;50000),'IOC Input'!AC94,IF(AND('IOC Input'!$C94="M-OP",'IOC Input'!#REF!&gt;=50000),'IOC Input'!AC94,""))</f>
        <v>#REF!</v>
      </c>
      <c r="C86" s="103" t="e">
        <f>IF(AND('IOC Input'!$C94="M-OP",'IOC Input'!#REF!&lt;50000),'IOC Input'!AD94,IF(AND('IOC Input'!$C94="M-OP",'IOC Input'!#REF!&gt;=50000),'IOC Input'!AD94,""))</f>
        <v>#REF!</v>
      </c>
      <c r="D86" s="103" t="e">
        <f>IF(AND('IOC Input'!$C94="M-OP",'IOC Input'!#REF!&lt;50000),'IOC Input'!AE94,IF(AND('IOC Input'!$C94="M-OP",'IOC Input'!#REF!&gt;=50000),'IOC Input'!AE94,""))</f>
        <v>#REF!</v>
      </c>
      <c r="E86" s="103" t="e">
        <f>IF(AND('IOC Input'!$C94="M-OP",'IOC Input'!#REF!&lt;50000),'IOC Input'!AF94,IF(AND('IOC Input'!$C94="M-OP",'IOC Input'!#REF!&gt;=50000),'IOC Input'!AF94,""))</f>
        <v>#REF!</v>
      </c>
      <c r="F86" s="103" t="e">
        <f>IF(AND('IOC Input'!$C94="M-OP",'IOC Input'!#REF!&lt;50000),'IOC Input'!AG94,IF(AND('IOC Input'!$C94="M-OP",'IOC Input'!#REF!&gt;=50000),'IOC Input'!AG94,""))</f>
        <v>#REF!</v>
      </c>
      <c r="G86" s="103" t="e">
        <f>IF(AND('IOC Input'!$C94="M-OP",'IOC Input'!#REF!&lt;50000),'IOC Input'!AH94,IF(AND('IOC Input'!$C94="M-OP",'IOC Input'!#REF!&gt;=50000),'IOC Input'!AH94,""))</f>
        <v>#REF!</v>
      </c>
      <c r="H86" s="103" t="e">
        <f>IF(AND('IOC Input'!$C94="M-OP",'IOC Input'!#REF!&lt;50000),'IOC Input'!AI94,IF(AND('IOC Input'!$C94="M-OP",'IOC Input'!#REF!&gt;=50000),'IOC Input'!AI94,""))</f>
        <v>#REF!</v>
      </c>
      <c r="I86" s="103" t="e">
        <f>IF(AND('IOC Input'!$C94="M-OP",'IOC Input'!#REF!&lt;50000),'IOC Input'!Q94,IF(AND('IOC Input'!$C94="M-OP",'IOC Input'!#REF!&gt;=50000),'IOC Input'!Q94,""))</f>
        <v>#REF!</v>
      </c>
      <c r="J86" s="105" t="e">
        <f>IF(AND('IOC Input'!$C94="M-OP",'IOC Input'!#REF!&lt;50000),RIGHT('IOC Input'!P94,6),IF(AND('IOC Input'!$C94="M-OP",'IOC Input'!#REF!&gt;=50000),RIGHT('IOC Input'!P94,6),""))</f>
        <v>#REF!</v>
      </c>
      <c r="K86" s="106" t="str">
        <f>IF(AND('IOC Input'!$C94="M-OP",'IOC Input'!$R94="C"),'IOC Input'!#REF!,"")</f>
        <v/>
      </c>
      <c r="L86" s="106" t="str">
        <f>IF(AND('IOC Input'!$C94="M-OP",'IOC Input'!$R94="D"),'IOC Input'!#REF!,"")</f>
        <v/>
      </c>
      <c r="M86">
        <f t="shared" ref="M86:M92" si="5">IF(SUM(K86:L86)&gt;0,1,0)</f>
        <v>0</v>
      </c>
    </row>
    <row r="87" spans="1:13" ht="18.75">
      <c r="A87" s="102" t="s">
        <v>111</v>
      </c>
      <c r="B87" s="103" t="e">
        <f>IF(AND('IOC Input'!$C95="M-OP",'IOC Input'!#REF!&lt;50000),'IOC Input'!AC95,IF(AND('IOC Input'!$C95="M-OP",'IOC Input'!#REF!&gt;=50000),'IOC Input'!AC95,""))</f>
        <v>#REF!</v>
      </c>
      <c r="C87" s="103" t="e">
        <f>IF(AND('IOC Input'!$C95="M-OP",'IOC Input'!#REF!&lt;50000),'IOC Input'!AD95,IF(AND('IOC Input'!$C95="M-OP",'IOC Input'!#REF!&gt;=50000),'IOC Input'!AD95,""))</f>
        <v>#REF!</v>
      </c>
      <c r="D87" s="103" t="e">
        <f>IF(AND('IOC Input'!$C95="M-OP",'IOC Input'!#REF!&lt;50000),'IOC Input'!AE95,IF(AND('IOC Input'!$C95="M-OP",'IOC Input'!#REF!&gt;=50000),'IOC Input'!AE95,""))</f>
        <v>#REF!</v>
      </c>
      <c r="E87" s="103" t="e">
        <f>IF(AND('IOC Input'!$C95="M-OP",'IOC Input'!#REF!&lt;50000),'IOC Input'!AF95,IF(AND('IOC Input'!$C95="M-OP",'IOC Input'!#REF!&gt;=50000),'IOC Input'!AF95,""))</f>
        <v>#REF!</v>
      </c>
      <c r="F87" s="103" t="e">
        <f>IF(AND('IOC Input'!$C95="M-OP",'IOC Input'!#REF!&lt;50000),'IOC Input'!AG95,IF(AND('IOC Input'!$C95="M-OP",'IOC Input'!#REF!&gt;=50000),'IOC Input'!AG95,""))</f>
        <v>#REF!</v>
      </c>
      <c r="G87" s="103" t="e">
        <f>IF(AND('IOC Input'!$C95="M-OP",'IOC Input'!#REF!&lt;50000),'IOC Input'!AH95,IF(AND('IOC Input'!$C95="M-OP",'IOC Input'!#REF!&gt;=50000),'IOC Input'!AH95,""))</f>
        <v>#REF!</v>
      </c>
      <c r="H87" s="103" t="e">
        <f>IF(AND('IOC Input'!$C95="M-OP",'IOC Input'!#REF!&lt;50000),'IOC Input'!AI95,IF(AND('IOC Input'!$C95="M-OP",'IOC Input'!#REF!&gt;=50000),'IOC Input'!AI95,""))</f>
        <v>#REF!</v>
      </c>
      <c r="I87" s="103" t="e">
        <f>IF(AND('IOC Input'!$C95="M-OP",'IOC Input'!#REF!&lt;50000),'IOC Input'!Q95,IF(AND('IOC Input'!$C95="M-OP",'IOC Input'!#REF!&gt;=50000),'IOC Input'!Q95,""))</f>
        <v>#REF!</v>
      </c>
      <c r="J87" s="105" t="e">
        <f>IF(AND('IOC Input'!$C95="M-OP",'IOC Input'!#REF!&lt;50000),RIGHT('IOC Input'!P95,6),IF(AND('IOC Input'!$C95="M-OP",'IOC Input'!#REF!&gt;=50000),RIGHT('IOC Input'!P95,6),""))</f>
        <v>#REF!</v>
      </c>
      <c r="K87" s="106" t="str">
        <f>IF(AND('IOC Input'!$C95="M-OP",'IOC Input'!$R95="C"),'IOC Input'!#REF!,"")</f>
        <v/>
      </c>
      <c r="L87" s="106" t="str">
        <f>IF(AND('IOC Input'!$C95="M-OP",'IOC Input'!$R95="D"),'IOC Input'!#REF!,"")</f>
        <v/>
      </c>
      <c r="M87">
        <f t="shared" si="5"/>
        <v>0</v>
      </c>
    </row>
    <row r="88" spans="1:13" ht="18.75">
      <c r="A88" s="102" t="s">
        <v>111</v>
      </c>
      <c r="B88" s="103" t="e">
        <f>IF(AND('IOC Input'!$C96="M-OP",'IOC Input'!#REF!&lt;50000),'IOC Input'!AC96,IF(AND('IOC Input'!$C96="M-OP",'IOC Input'!#REF!&gt;=50000),'IOC Input'!AC96,""))</f>
        <v>#REF!</v>
      </c>
      <c r="C88" s="103" t="e">
        <f>IF(AND('IOC Input'!$C96="M-OP",'IOC Input'!#REF!&lt;50000),'IOC Input'!AD96,IF(AND('IOC Input'!$C96="M-OP",'IOC Input'!#REF!&gt;=50000),'IOC Input'!AD96,""))</f>
        <v>#REF!</v>
      </c>
      <c r="D88" s="103" t="e">
        <f>IF(AND('IOC Input'!$C96="M-OP",'IOC Input'!#REF!&lt;50000),'IOC Input'!AE96,IF(AND('IOC Input'!$C96="M-OP",'IOC Input'!#REF!&gt;=50000),'IOC Input'!AE96,""))</f>
        <v>#REF!</v>
      </c>
      <c r="E88" s="103" t="e">
        <f>IF(AND('IOC Input'!$C96="M-OP",'IOC Input'!#REF!&lt;50000),'IOC Input'!AF96,IF(AND('IOC Input'!$C96="M-OP",'IOC Input'!#REF!&gt;=50000),'IOC Input'!AF96,""))</f>
        <v>#REF!</v>
      </c>
      <c r="F88" s="103" t="e">
        <f>IF(AND('IOC Input'!$C96="M-OP",'IOC Input'!#REF!&lt;50000),'IOC Input'!AG96,IF(AND('IOC Input'!$C96="M-OP",'IOC Input'!#REF!&gt;=50000),'IOC Input'!AG96,""))</f>
        <v>#REF!</v>
      </c>
      <c r="G88" s="103" t="e">
        <f>IF(AND('IOC Input'!$C96="M-OP",'IOC Input'!#REF!&lt;50000),'IOC Input'!AH96,IF(AND('IOC Input'!$C96="M-OP",'IOC Input'!#REF!&gt;=50000),'IOC Input'!AH96,""))</f>
        <v>#REF!</v>
      </c>
      <c r="H88" s="103" t="e">
        <f>IF(AND('IOC Input'!$C96="M-OP",'IOC Input'!#REF!&lt;50000),'IOC Input'!AI96,IF(AND('IOC Input'!$C96="M-OP",'IOC Input'!#REF!&gt;=50000),'IOC Input'!AI96,""))</f>
        <v>#REF!</v>
      </c>
      <c r="I88" s="103" t="e">
        <f>IF(AND('IOC Input'!$C96="M-OP",'IOC Input'!#REF!&lt;50000),'IOC Input'!Q96,IF(AND('IOC Input'!$C96="M-OP",'IOC Input'!#REF!&gt;=50000),'IOC Input'!Q96,""))</f>
        <v>#REF!</v>
      </c>
      <c r="J88" s="105" t="e">
        <f>IF(AND('IOC Input'!$C96="M-OP",'IOC Input'!#REF!&lt;50000),RIGHT('IOC Input'!P96,6),IF(AND('IOC Input'!$C96="M-OP",'IOC Input'!#REF!&gt;=50000),RIGHT('IOC Input'!P96,6),""))</f>
        <v>#REF!</v>
      </c>
      <c r="K88" s="106" t="str">
        <f>IF(AND('IOC Input'!$C96="M-OP",'IOC Input'!$R96="C"),'IOC Input'!#REF!,"")</f>
        <v/>
      </c>
      <c r="L88" s="106" t="str">
        <f>IF(AND('IOC Input'!$C96="M-OP",'IOC Input'!$R96="D"),'IOC Input'!#REF!,"")</f>
        <v/>
      </c>
      <c r="M88">
        <f t="shared" si="5"/>
        <v>0</v>
      </c>
    </row>
    <row r="89" spans="1:13" ht="18.75">
      <c r="A89" s="102" t="s">
        <v>111</v>
      </c>
      <c r="B89" s="103" t="e">
        <f>IF(AND('IOC Input'!$C97="M-OP",'IOC Input'!#REF!&lt;50000),'IOC Input'!AC97,IF(AND('IOC Input'!$C97="M-OP",'IOC Input'!#REF!&gt;=50000),'IOC Input'!AC97,""))</f>
        <v>#REF!</v>
      </c>
      <c r="C89" s="103" t="e">
        <f>IF(AND('IOC Input'!$C97="M-OP",'IOC Input'!#REF!&lt;50000),'IOC Input'!AD97,IF(AND('IOC Input'!$C97="M-OP",'IOC Input'!#REF!&gt;=50000),'IOC Input'!AD97,""))</f>
        <v>#REF!</v>
      </c>
      <c r="D89" s="103" t="e">
        <f>IF(AND('IOC Input'!$C97="M-OP",'IOC Input'!#REF!&lt;50000),'IOC Input'!AE97,IF(AND('IOC Input'!$C97="M-OP",'IOC Input'!#REF!&gt;=50000),'IOC Input'!AE97,""))</f>
        <v>#REF!</v>
      </c>
      <c r="E89" s="103" t="e">
        <f>IF(AND('IOC Input'!$C97="M-OP",'IOC Input'!#REF!&lt;50000),'IOC Input'!AF97,IF(AND('IOC Input'!$C97="M-OP",'IOC Input'!#REF!&gt;=50000),'IOC Input'!AF97,""))</f>
        <v>#REF!</v>
      </c>
      <c r="F89" s="103" t="e">
        <f>IF(AND('IOC Input'!$C97="M-OP",'IOC Input'!#REF!&lt;50000),'IOC Input'!AG97,IF(AND('IOC Input'!$C97="M-OP",'IOC Input'!#REF!&gt;=50000),'IOC Input'!AG97,""))</f>
        <v>#REF!</v>
      </c>
      <c r="G89" s="103" t="e">
        <f>IF(AND('IOC Input'!$C97="M-OP",'IOC Input'!#REF!&lt;50000),'IOC Input'!AH97,IF(AND('IOC Input'!$C97="M-OP",'IOC Input'!#REF!&gt;=50000),'IOC Input'!AH97,""))</f>
        <v>#REF!</v>
      </c>
      <c r="H89" s="103" t="e">
        <f>IF(AND('IOC Input'!$C97="M-OP",'IOC Input'!#REF!&lt;50000),'IOC Input'!AI97,IF(AND('IOC Input'!$C97="M-OP",'IOC Input'!#REF!&gt;=50000),'IOC Input'!AI97,""))</f>
        <v>#REF!</v>
      </c>
      <c r="I89" s="103" t="e">
        <f>IF(AND('IOC Input'!$C97="M-OP",'IOC Input'!#REF!&lt;50000),'IOC Input'!Q97,IF(AND('IOC Input'!$C97="M-OP",'IOC Input'!#REF!&gt;=50000),'IOC Input'!Q97,""))</f>
        <v>#REF!</v>
      </c>
      <c r="J89" s="105" t="e">
        <f>IF(AND('IOC Input'!$C97="M-OP",'IOC Input'!#REF!&lt;50000),RIGHT('IOC Input'!P97,6),IF(AND('IOC Input'!$C97="M-OP",'IOC Input'!#REF!&gt;=50000),RIGHT('IOC Input'!P97,6),""))</f>
        <v>#REF!</v>
      </c>
      <c r="K89" s="106" t="str">
        <f>IF(AND('IOC Input'!$C97="M-OP",'IOC Input'!$R97="C"),'IOC Input'!#REF!,"")</f>
        <v/>
      </c>
      <c r="L89" s="106" t="str">
        <f>IF(AND('IOC Input'!$C97="M-OP",'IOC Input'!$R97="D"),'IOC Input'!#REF!,"")</f>
        <v/>
      </c>
      <c r="M89">
        <f t="shared" si="5"/>
        <v>0</v>
      </c>
    </row>
    <row r="90" spans="1:13" ht="18.75">
      <c r="A90" s="102" t="s">
        <v>111</v>
      </c>
      <c r="B90" s="103" t="e">
        <f>IF(AND('IOC Input'!$C98="M-OP",'IOC Input'!#REF!&lt;50000),'IOC Input'!AC98,IF(AND('IOC Input'!$C98="M-OP",'IOC Input'!#REF!&gt;=50000),'IOC Input'!AC98,""))</f>
        <v>#REF!</v>
      </c>
      <c r="C90" s="103" t="e">
        <f>IF(AND('IOC Input'!$C98="M-OP",'IOC Input'!#REF!&lt;50000),'IOC Input'!AD98,IF(AND('IOC Input'!$C98="M-OP",'IOC Input'!#REF!&gt;=50000),'IOC Input'!AD98,""))</f>
        <v>#REF!</v>
      </c>
      <c r="D90" s="103" t="e">
        <f>IF(AND('IOC Input'!$C98="M-OP",'IOC Input'!#REF!&lt;50000),'IOC Input'!AE98,IF(AND('IOC Input'!$C98="M-OP",'IOC Input'!#REF!&gt;=50000),'IOC Input'!AE98,""))</f>
        <v>#REF!</v>
      </c>
      <c r="E90" s="103" t="e">
        <f>IF(AND('IOC Input'!$C98="M-OP",'IOC Input'!#REF!&lt;50000),'IOC Input'!AF98,IF(AND('IOC Input'!$C98="M-OP",'IOC Input'!#REF!&gt;=50000),'IOC Input'!AF98,""))</f>
        <v>#REF!</v>
      </c>
      <c r="F90" s="103" t="e">
        <f>IF(AND('IOC Input'!$C98="M-OP",'IOC Input'!#REF!&lt;50000),'IOC Input'!AG98,IF(AND('IOC Input'!$C98="M-OP",'IOC Input'!#REF!&gt;=50000),'IOC Input'!AG98,""))</f>
        <v>#REF!</v>
      </c>
      <c r="G90" s="103" t="e">
        <f>IF(AND('IOC Input'!$C98="M-OP",'IOC Input'!#REF!&lt;50000),'IOC Input'!AH98,IF(AND('IOC Input'!$C98="M-OP",'IOC Input'!#REF!&gt;=50000),'IOC Input'!AH98,""))</f>
        <v>#REF!</v>
      </c>
      <c r="H90" s="103" t="e">
        <f>IF(AND('IOC Input'!$C98="M-OP",'IOC Input'!#REF!&lt;50000),'IOC Input'!AI98,IF(AND('IOC Input'!$C98="M-OP",'IOC Input'!#REF!&gt;=50000),'IOC Input'!AI98,""))</f>
        <v>#REF!</v>
      </c>
      <c r="I90" s="103" t="e">
        <f>IF(AND('IOC Input'!$C98="M-OP",'IOC Input'!#REF!&lt;50000),'IOC Input'!Q98,IF(AND('IOC Input'!$C98="M-OP",'IOC Input'!#REF!&gt;=50000),'IOC Input'!Q98,""))</f>
        <v>#REF!</v>
      </c>
      <c r="J90" s="105" t="e">
        <f>IF(AND('IOC Input'!$C98="M-OP",'IOC Input'!#REF!&lt;50000),RIGHT('IOC Input'!P98,6),IF(AND('IOC Input'!$C98="M-OP",'IOC Input'!#REF!&gt;=50000),RIGHT('IOC Input'!P98,6),""))</f>
        <v>#REF!</v>
      </c>
      <c r="K90" s="106" t="str">
        <f>IF(AND('IOC Input'!$C98="M-OP",'IOC Input'!$R98="C"),'IOC Input'!#REF!,"")</f>
        <v/>
      </c>
      <c r="L90" s="106" t="str">
        <f>IF(AND('IOC Input'!$C98="M-OP",'IOC Input'!$R98="D"),'IOC Input'!#REF!,"")</f>
        <v/>
      </c>
      <c r="M90">
        <f t="shared" si="5"/>
        <v>0</v>
      </c>
    </row>
    <row r="91" spans="1:13" ht="18.75">
      <c r="A91" s="102" t="s">
        <v>111</v>
      </c>
      <c r="B91" s="103" t="e">
        <f>IF(AND('IOC Input'!$C99="M-OP",'IOC Input'!#REF!&lt;50000),'IOC Input'!AC99,IF(AND('IOC Input'!$C99="M-OP",'IOC Input'!#REF!&gt;=50000),'IOC Input'!AC99,""))</f>
        <v>#REF!</v>
      </c>
      <c r="C91" s="103" t="e">
        <f>IF(AND('IOC Input'!$C99="M-OP",'IOC Input'!#REF!&lt;50000),'IOC Input'!AD99,IF(AND('IOC Input'!$C99="M-OP",'IOC Input'!#REF!&gt;=50000),'IOC Input'!AD99,""))</f>
        <v>#REF!</v>
      </c>
      <c r="D91" s="103" t="e">
        <f>IF(AND('IOC Input'!$C99="M-OP",'IOC Input'!#REF!&lt;50000),'IOC Input'!AE99,IF(AND('IOC Input'!$C99="M-OP",'IOC Input'!#REF!&gt;=50000),'IOC Input'!AE99,""))</f>
        <v>#REF!</v>
      </c>
      <c r="E91" s="103" t="e">
        <f>IF(AND('IOC Input'!$C99="M-OP",'IOC Input'!#REF!&lt;50000),'IOC Input'!AF99,IF(AND('IOC Input'!$C99="M-OP",'IOC Input'!#REF!&gt;=50000),'IOC Input'!AF99,""))</f>
        <v>#REF!</v>
      </c>
      <c r="F91" s="103" t="e">
        <f>IF(AND('IOC Input'!$C99="M-OP",'IOC Input'!#REF!&lt;50000),'IOC Input'!AG99,IF(AND('IOC Input'!$C99="M-OP",'IOC Input'!#REF!&gt;=50000),'IOC Input'!AG99,""))</f>
        <v>#REF!</v>
      </c>
      <c r="G91" s="103" t="e">
        <f>IF(AND('IOC Input'!$C99="M-OP",'IOC Input'!#REF!&lt;50000),'IOC Input'!AH99,IF(AND('IOC Input'!$C99="M-OP",'IOC Input'!#REF!&gt;=50000),'IOC Input'!AH99,""))</f>
        <v>#REF!</v>
      </c>
      <c r="H91" s="103" t="e">
        <f>IF(AND('IOC Input'!$C99="M-OP",'IOC Input'!#REF!&lt;50000),'IOC Input'!AI99,IF(AND('IOC Input'!$C99="M-OP",'IOC Input'!#REF!&gt;=50000),'IOC Input'!AI99,""))</f>
        <v>#REF!</v>
      </c>
      <c r="I91" s="103" t="e">
        <f>IF(AND('IOC Input'!$C99="M-OP",'IOC Input'!#REF!&lt;50000),'IOC Input'!Q99,IF(AND('IOC Input'!$C99="M-OP",'IOC Input'!#REF!&gt;=50000),'IOC Input'!Q99,""))</f>
        <v>#REF!</v>
      </c>
      <c r="J91" s="105" t="e">
        <f>IF(AND('IOC Input'!$C99="M-OP",'IOC Input'!#REF!&lt;50000),RIGHT('IOC Input'!P99,6),IF(AND('IOC Input'!$C99="M-OP",'IOC Input'!#REF!&gt;=50000),RIGHT('IOC Input'!P99,6),""))</f>
        <v>#REF!</v>
      </c>
      <c r="K91" s="106" t="str">
        <f>IF(AND('IOC Input'!$C99="M-OP",'IOC Input'!$R99="C"),'IOC Input'!#REF!,"")</f>
        <v/>
      </c>
      <c r="L91" s="106" t="str">
        <f>IF(AND('IOC Input'!$C99="M-OP",'IOC Input'!$R99="D"),'IOC Input'!#REF!,"")</f>
        <v/>
      </c>
      <c r="M91">
        <f t="shared" si="5"/>
        <v>0</v>
      </c>
    </row>
    <row r="92" spans="1:13" ht="18.75">
      <c r="A92" s="102" t="s">
        <v>111</v>
      </c>
      <c r="B92" s="103" t="e">
        <f>IF(AND('IOC Input'!$C100="M-OP",'IOC Input'!#REF!&lt;50000),'IOC Input'!AC100,IF(AND('IOC Input'!$C100="M-OP",'IOC Input'!#REF!&gt;=50000),'IOC Input'!AC100,""))</f>
        <v>#REF!</v>
      </c>
      <c r="C92" s="103" t="e">
        <f>IF(AND('IOC Input'!$C100="M-OP",'IOC Input'!#REF!&lt;50000),'IOC Input'!AD100,IF(AND('IOC Input'!$C100="M-OP",'IOC Input'!#REF!&gt;=50000),'IOC Input'!AD100,""))</f>
        <v>#REF!</v>
      </c>
      <c r="D92" s="103" t="e">
        <f>IF(AND('IOC Input'!$C100="M-OP",'IOC Input'!#REF!&lt;50000),'IOC Input'!AE100,IF(AND('IOC Input'!$C100="M-OP",'IOC Input'!#REF!&gt;=50000),'IOC Input'!AE100,""))</f>
        <v>#REF!</v>
      </c>
      <c r="E92" s="103" t="e">
        <f>IF(AND('IOC Input'!$C100="M-OP",'IOC Input'!#REF!&lt;50000),'IOC Input'!AF100,IF(AND('IOC Input'!$C100="M-OP",'IOC Input'!#REF!&gt;=50000),'IOC Input'!AF100,""))</f>
        <v>#REF!</v>
      </c>
      <c r="F92" s="103" t="e">
        <f>IF(AND('IOC Input'!$C100="M-OP",'IOC Input'!#REF!&lt;50000),'IOC Input'!AG100,IF(AND('IOC Input'!$C100="M-OP",'IOC Input'!#REF!&gt;=50000),'IOC Input'!AG100,""))</f>
        <v>#REF!</v>
      </c>
      <c r="G92" s="103" t="e">
        <f>IF(AND('IOC Input'!$C100="M-OP",'IOC Input'!#REF!&lt;50000),'IOC Input'!AH100,IF(AND('IOC Input'!$C100="M-OP",'IOC Input'!#REF!&gt;=50000),'IOC Input'!AH100,""))</f>
        <v>#REF!</v>
      </c>
      <c r="H92" s="107"/>
      <c r="I92" s="103" t="e">
        <f>IF(AND('IOC Input'!$C100="M-OP",'IOC Input'!#REF!&lt;50000),'IOC Input'!Q100,IF(AND('IOC Input'!$C100="M-OP",'IOC Input'!#REF!&gt;=50000),'IOC Input'!Q100,""))</f>
        <v>#REF!</v>
      </c>
      <c r="J92" s="105" t="e">
        <f>IF(AND('IOC Input'!$C100="M-OP",'IOC Input'!#REF!&lt;50000),RIGHT('IOC Input'!P100,6),IF(AND('IOC Input'!$C100="M-OP",'IOC Input'!#REF!&gt;=50000),RIGHT('IOC Input'!P100,6),""))</f>
        <v>#REF!</v>
      </c>
      <c r="K92" s="106" t="str">
        <f>IF(AND('IOC Input'!$C100="M-OP",'IOC Input'!$R100="C"),'IOC Input'!#REF!,"")</f>
        <v/>
      </c>
      <c r="L92" s="106" t="str">
        <f>IF(AND('IOC Input'!$C100="M-OP",'IOC Input'!$R100="D"),'IOC Input'!#REF!,"")</f>
        <v/>
      </c>
      <c r="M92">
        <f t="shared" si="5"/>
        <v>0</v>
      </c>
    </row>
    <row r="93" spans="1:13" ht="18.75">
      <c r="A93" s="102"/>
      <c r="B93" s="103"/>
      <c r="C93" s="104"/>
      <c r="D93" s="103"/>
      <c r="E93" s="104"/>
      <c r="F93" s="103"/>
      <c r="G93" s="103"/>
      <c r="H93" s="107"/>
      <c r="I93" s="103"/>
      <c r="J93" s="110"/>
      <c r="K93" s="111"/>
      <c r="L93" s="111"/>
    </row>
    <row r="94" spans="1:13" ht="18.75">
      <c r="A94" s="102" t="s">
        <v>111</v>
      </c>
      <c r="B94" s="103" t="e">
        <f>IF(AND('IOC Input'!$C102="M-OP",'IOC Input'!#REF!&lt;50000),"119503",IF(AND('IOC Input'!$C102="M-OP",'IOC Input'!#REF!&gt;=50000),"119500",""))</f>
        <v>#REF!</v>
      </c>
      <c r="C94" s="104"/>
      <c r="D94" s="103"/>
      <c r="E94" s="104"/>
      <c r="F94" s="103"/>
      <c r="G94" s="103"/>
      <c r="H94" s="103" t="e">
        <f>IF(AND('IOC Input'!$C102="M-OP",'IOC Input'!#REF!&lt;50000),'IOC Input'!AI102,IF(AND('IOC Input'!$C102="M-OP",'IOC Input'!#REF!&gt;=50000),'IOC Input'!AI102,""))</f>
        <v>#REF!</v>
      </c>
      <c r="I94" s="103" t="e">
        <f>+I95</f>
        <v>#REF!</v>
      </c>
      <c r="J94" s="105" t="e">
        <f>+J95</f>
        <v>#REF!</v>
      </c>
      <c r="K94" s="106" t="str">
        <f>IF(AND('IOC Input'!$C102="M-OP",'IOC Input'!$R102="C"),'IOC Input'!#REF!,"")</f>
        <v/>
      </c>
      <c r="L94" s="106" t="str">
        <f>IF(AND('IOC Input'!$C102="M-OP",'IOC Input'!$R102="D"),'IOC Input'!#REF!,"")</f>
        <v/>
      </c>
      <c r="M94">
        <f>IF(SUM(K94:L94)&gt;0,1,0)</f>
        <v>0</v>
      </c>
    </row>
    <row r="95" spans="1:13" ht="18.75">
      <c r="A95" s="102" t="s">
        <v>111</v>
      </c>
      <c r="B95" s="103" t="e">
        <f>IF(AND('IOC Input'!$C103="M-OP",'IOC Input'!#REF!&lt;50000),'IOC Input'!AC103,IF(AND('IOC Input'!$C103="M-OP",'IOC Input'!#REF!&gt;=50000),'IOC Input'!AC103,""))</f>
        <v>#REF!</v>
      </c>
      <c r="C95" s="103" t="e">
        <f>IF(AND('IOC Input'!$C103="M-OP",'IOC Input'!#REF!&lt;50000),'IOC Input'!AD103,IF(AND('IOC Input'!$C103="M-OP",'IOC Input'!#REF!&gt;=50000),'IOC Input'!AD103,""))</f>
        <v>#REF!</v>
      </c>
      <c r="D95" s="103" t="e">
        <f>IF(AND('IOC Input'!$C103="M-OP",'IOC Input'!#REF!&lt;50000),'IOC Input'!AE103,IF(AND('IOC Input'!$C103="M-OP",'IOC Input'!#REF!&gt;=50000),'IOC Input'!AE103,""))</f>
        <v>#REF!</v>
      </c>
      <c r="E95" s="103" t="e">
        <f>IF(AND('IOC Input'!$C103="M-OP",'IOC Input'!#REF!&lt;50000),'IOC Input'!AF103,IF(AND('IOC Input'!$C103="M-OP",'IOC Input'!#REF!&gt;=50000),'IOC Input'!AF103,""))</f>
        <v>#REF!</v>
      </c>
      <c r="F95" s="103" t="e">
        <f>IF(AND('IOC Input'!$C103="M-OP",'IOC Input'!#REF!&lt;50000),'IOC Input'!AG103,IF(AND('IOC Input'!$C103="M-OP",'IOC Input'!#REF!&gt;=50000),'IOC Input'!AG103,""))</f>
        <v>#REF!</v>
      </c>
      <c r="G95" s="103" t="e">
        <f>IF(AND('IOC Input'!$C103="M-OP",'IOC Input'!#REF!&lt;50000),'IOC Input'!AH103,IF(AND('IOC Input'!$C103="M-OP",'IOC Input'!#REF!&gt;=50000),'IOC Input'!AH103,""))</f>
        <v>#REF!</v>
      </c>
      <c r="H95" s="103" t="e">
        <f>IF(AND('IOC Input'!$C103="M-OP",'IOC Input'!#REF!&lt;50000),'IOC Input'!AI103,IF(AND('IOC Input'!$C103="M-OP",'IOC Input'!#REF!&gt;=50000),'IOC Input'!AI103,""))</f>
        <v>#REF!</v>
      </c>
      <c r="I95" s="103" t="e">
        <f>IF(AND('IOC Input'!$C103="M-OP",'IOC Input'!#REF!&lt;50000),'IOC Input'!Q103,IF(AND('IOC Input'!$C103="M-OP",'IOC Input'!#REF!&gt;=50000),'IOC Input'!Q103,""))</f>
        <v>#REF!</v>
      </c>
      <c r="J95" s="105" t="e">
        <f>IF(AND('IOC Input'!$C103="M-OP",'IOC Input'!#REF!&lt;50000),RIGHT('IOC Input'!P103,6),IF(AND('IOC Input'!$C103="M-OP",'IOC Input'!#REF!&gt;=50000),RIGHT('IOC Input'!P103,6),""))</f>
        <v>#REF!</v>
      </c>
      <c r="K95" s="106" t="str">
        <f>IF(AND('IOC Input'!$C103="M-OP",'IOC Input'!$R103="C"),'IOC Input'!#REF!,"")</f>
        <v/>
      </c>
      <c r="L95" s="106" t="str">
        <f>IF(AND('IOC Input'!$C103="M-OP",'IOC Input'!$R103="D"),'IOC Input'!#REF!,"")</f>
        <v/>
      </c>
      <c r="M95">
        <f t="shared" ref="M95:M101" si="6">IF(SUM(K95:L95)&gt;0,1,0)</f>
        <v>0</v>
      </c>
    </row>
    <row r="96" spans="1:13" ht="18.75">
      <c r="A96" s="102" t="s">
        <v>111</v>
      </c>
      <c r="B96" s="103" t="e">
        <f>IF(AND('IOC Input'!$C104="M-OP",'IOC Input'!#REF!&lt;50000),'IOC Input'!AC104,IF(AND('IOC Input'!$C104="M-OP",'IOC Input'!#REF!&gt;=50000),'IOC Input'!AC104,""))</f>
        <v>#REF!</v>
      </c>
      <c r="C96" s="103" t="e">
        <f>IF(AND('IOC Input'!$C104="M-OP",'IOC Input'!#REF!&lt;50000),'IOC Input'!AD104,IF(AND('IOC Input'!$C104="M-OP",'IOC Input'!#REF!&gt;=50000),'IOC Input'!AD104,""))</f>
        <v>#REF!</v>
      </c>
      <c r="D96" s="103" t="e">
        <f>IF(AND('IOC Input'!$C104="M-OP",'IOC Input'!#REF!&lt;50000),'IOC Input'!AE104,IF(AND('IOC Input'!$C104="M-OP",'IOC Input'!#REF!&gt;=50000),'IOC Input'!AE104,""))</f>
        <v>#REF!</v>
      </c>
      <c r="E96" s="103" t="e">
        <f>IF(AND('IOC Input'!$C104="M-OP",'IOC Input'!#REF!&lt;50000),'IOC Input'!AF104,IF(AND('IOC Input'!$C104="M-OP",'IOC Input'!#REF!&gt;=50000),'IOC Input'!AF104,""))</f>
        <v>#REF!</v>
      </c>
      <c r="F96" s="103" t="e">
        <f>IF(AND('IOC Input'!$C104="M-OP",'IOC Input'!#REF!&lt;50000),'IOC Input'!AG104,IF(AND('IOC Input'!$C104="M-OP",'IOC Input'!#REF!&gt;=50000),'IOC Input'!AG104,""))</f>
        <v>#REF!</v>
      </c>
      <c r="G96" s="103" t="e">
        <f>IF(AND('IOC Input'!$C104="M-OP",'IOC Input'!#REF!&lt;50000),'IOC Input'!AH104,IF(AND('IOC Input'!$C104="M-OP",'IOC Input'!#REF!&gt;=50000),'IOC Input'!AH104,""))</f>
        <v>#REF!</v>
      </c>
      <c r="H96" s="103" t="e">
        <f>IF(AND('IOC Input'!$C104="M-OP",'IOC Input'!#REF!&lt;50000),'IOC Input'!AI104,IF(AND('IOC Input'!$C104="M-OP",'IOC Input'!#REF!&gt;=50000),'IOC Input'!AI104,""))</f>
        <v>#REF!</v>
      </c>
      <c r="I96" s="103" t="e">
        <f>IF(AND('IOC Input'!$C104="M-OP",'IOC Input'!#REF!&lt;50000),'IOC Input'!Q104,IF(AND('IOC Input'!$C104="M-OP",'IOC Input'!#REF!&gt;=50000),'IOC Input'!Q104,""))</f>
        <v>#REF!</v>
      </c>
      <c r="J96" s="105" t="e">
        <f>IF(AND('IOC Input'!$C104="M-OP",'IOC Input'!#REF!&lt;50000),RIGHT('IOC Input'!P104,6),IF(AND('IOC Input'!$C104="M-OP",'IOC Input'!#REF!&gt;=50000),RIGHT('IOC Input'!P104,6),""))</f>
        <v>#REF!</v>
      </c>
      <c r="K96" s="106" t="str">
        <f>IF(AND('IOC Input'!$C104="M-OP",'IOC Input'!$R104="C"),'IOC Input'!#REF!,"")</f>
        <v/>
      </c>
      <c r="L96" s="106" t="str">
        <f>IF(AND('IOC Input'!$C104="M-OP",'IOC Input'!$R104="D"),'IOC Input'!#REF!,"")</f>
        <v/>
      </c>
      <c r="M96">
        <f t="shared" si="6"/>
        <v>0</v>
      </c>
    </row>
    <row r="97" spans="1:13" ht="18.75">
      <c r="A97" s="102" t="s">
        <v>111</v>
      </c>
      <c r="B97" s="103" t="e">
        <f>IF(AND('IOC Input'!$C105="M-OP",'IOC Input'!#REF!&lt;50000),'IOC Input'!AC105,IF(AND('IOC Input'!$C105="M-OP",'IOC Input'!#REF!&gt;=50000),'IOC Input'!AC105,""))</f>
        <v>#REF!</v>
      </c>
      <c r="C97" s="103" t="e">
        <f>IF(AND('IOC Input'!$C105="M-OP",'IOC Input'!#REF!&lt;50000),'IOC Input'!AD105,IF(AND('IOC Input'!$C105="M-OP",'IOC Input'!#REF!&gt;=50000),'IOC Input'!AD105,""))</f>
        <v>#REF!</v>
      </c>
      <c r="D97" s="103" t="e">
        <f>IF(AND('IOC Input'!$C105="M-OP",'IOC Input'!#REF!&lt;50000),'IOC Input'!AE105,IF(AND('IOC Input'!$C105="M-OP",'IOC Input'!#REF!&gt;=50000),'IOC Input'!AE105,""))</f>
        <v>#REF!</v>
      </c>
      <c r="E97" s="103" t="e">
        <f>IF(AND('IOC Input'!$C105="M-OP",'IOC Input'!#REF!&lt;50000),'IOC Input'!AF105,IF(AND('IOC Input'!$C105="M-OP",'IOC Input'!#REF!&gt;=50000),'IOC Input'!AF105,""))</f>
        <v>#REF!</v>
      </c>
      <c r="F97" s="103" t="e">
        <f>IF(AND('IOC Input'!$C105="M-OP",'IOC Input'!#REF!&lt;50000),'IOC Input'!AG105,IF(AND('IOC Input'!$C105="M-OP",'IOC Input'!#REF!&gt;=50000),'IOC Input'!AG105,""))</f>
        <v>#REF!</v>
      </c>
      <c r="G97" s="103" t="e">
        <f>IF(AND('IOC Input'!$C105="M-OP",'IOC Input'!#REF!&lt;50000),'IOC Input'!AH105,IF(AND('IOC Input'!$C105="M-OP",'IOC Input'!#REF!&gt;=50000),'IOC Input'!AH105,""))</f>
        <v>#REF!</v>
      </c>
      <c r="H97" s="103" t="e">
        <f>IF(AND('IOC Input'!$C105="M-OP",'IOC Input'!#REF!&lt;50000),'IOC Input'!AI105,IF(AND('IOC Input'!$C105="M-OP",'IOC Input'!#REF!&gt;=50000),'IOC Input'!AI105,""))</f>
        <v>#REF!</v>
      </c>
      <c r="I97" s="103" t="e">
        <f>IF(AND('IOC Input'!$C105="M-OP",'IOC Input'!#REF!&lt;50000),'IOC Input'!Q105,IF(AND('IOC Input'!$C105="M-OP",'IOC Input'!#REF!&gt;=50000),'IOC Input'!Q105,""))</f>
        <v>#REF!</v>
      </c>
      <c r="J97" s="105" t="e">
        <f>IF(AND('IOC Input'!$C105="M-OP",'IOC Input'!#REF!&lt;50000),RIGHT('IOC Input'!P105,6),IF(AND('IOC Input'!$C105="M-OP",'IOC Input'!#REF!&gt;=50000),RIGHT('IOC Input'!P105,6),""))</f>
        <v>#REF!</v>
      </c>
      <c r="K97" s="106" t="str">
        <f>IF(AND('IOC Input'!$C105="M-OP",'IOC Input'!$R105="C"),'IOC Input'!#REF!,"")</f>
        <v/>
      </c>
      <c r="L97" s="106" t="str">
        <f>IF(AND('IOC Input'!$C105="M-OP",'IOC Input'!$R105="D"),'IOC Input'!#REF!,"")</f>
        <v/>
      </c>
      <c r="M97">
        <f t="shared" si="6"/>
        <v>0</v>
      </c>
    </row>
    <row r="98" spans="1:13" ht="18.75">
      <c r="A98" s="102" t="s">
        <v>111</v>
      </c>
      <c r="B98" s="103" t="e">
        <f>IF(AND('IOC Input'!$C106="M-OP",'IOC Input'!#REF!&lt;50000),'IOC Input'!AC106,IF(AND('IOC Input'!$C106="M-OP",'IOC Input'!#REF!&gt;=50000),'IOC Input'!AC106,""))</f>
        <v>#REF!</v>
      </c>
      <c r="C98" s="103" t="e">
        <f>IF(AND('IOC Input'!$C106="M-OP",'IOC Input'!#REF!&lt;50000),'IOC Input'!AD106,IF(AND('IOC Input'!$C106="M-OP",'IOC Input'!#REF!&gt;=50000),'IOC Input'!AD106,""))</f>
        <v>#REF!</v>
      </c>
      <c r="D98" s="103" t="e">
        <f>IF(AND('IOC Input'!$C106="M-OP",'IOC Input'!#REF!&lt;50000),'IOC Input'!AE106,IF(AND('IOC Input'!$C106="M-OP",'IOC Input'!#REF!&gt;=50000),'IOC Input'!AE106,""))</f>
        <v>#REF!</v>
      </c>
      <c r="E98" s="103" t="e">
        <f>IF(AND('IOC Input'!$C106="M-OP",'IOC Input'!#REF!&lt;50000),'IOC Input'!AF106,IF(AND('IOC Input'!$C106="M-OP",'IOC Input'!#REF!&gt;=50000),'IOC Input'!AF106,""))</f>
        <v>#REF!</v>
      </c>
      <c r="F98" s="103" t="e">
        <f>IF(AND('IOC Input'!$C106="M-OP",'IOC Input'!#REF!&lt;50000),'IOC Input'!AG106,IF(AND('IOC Input'!$C106="M-OP",'IOC Input'!#REF!&gt;=50000),'IOC Input'!AG106,""))</f>
        <v>#REF!</v>
      </c>
      <c r="G98" s="103" t="e">
        <f>IF(AND('IOC Input'!$C106="M-OP",'IOC Input'!#REF!&lt;50000),'IOC Input'!AH106,IF(AND('IOC Input'!$C106="M-OP",'IOC Input'!#REF!&gt;=50000),'IOC Input'!AH106,""))</f>
        <v>#REF!</v>
      </c>
      <c r="H98" s="103" t="e">
        <f>IF(AND('IOC Input'!$C106="M-OP",'IOC Input'!#REF!&lt;50000),'IOC Input'!AI106,IF(AND('IOC Input'!$C106="M-OP",'IOC Input'!#REF!&gt;=50000),'IOC Input'!AI106,""))</f>
        <v>#REF!</v>
      </c>
      <c r="I98" s="103" t="e">
        <f>IF(AND('IOC Input'!$C106="M-OP",'IOC Input'!#REF!&lt;50000),'IOC Input'!Q106,IF(AND('IOC Input'!$C106="M-OP",'IOC Input'!#REF!&gt;=50000),'IOC Input'!Q106,""))</f>
        <v>#REF!</v>
      </c>
      <c r="J98" s="105" t="e">
        <f>IF(AND('IOC Input'!$C106="M-OP",'IOC Input'!#REF!&lt;50000),RIGHT('IOC Input'!P106,6),IF(AND('IOC Input'!$C106="M-OP",'IOC Input'!#REF!&gt;=50000),RIGHT('IOC Input'!P106,6),""))</f>
        <v>#REF!</v>
      </c>
      <c r="K98" s="106" t="str">
        <f>IF(AND('IOC Input'!$C106="M-OP",'IOC Input'!$R106="C"),'IOC Input'!#REF!,"")</f>
        <v/>
      </c>
      <c r="L98" s="106" t="str">
        <f>IF(AND('IOC Input'!$C106="M-OP",'IOC Input'!$R106="D"),'IOC Input'!#REF!,"")</f>
        <v/>
      </c>
      <c r="M98">
        <f t="shared" si="6"/>
        <v>0</v>
      </c>
    </row>
    <row r="99" spans="1:13" ht="18.75">
      <c r="A99" s="102" t="s">
        <v>111</v>
      </c>
      <c r="B99" s="103" t="e">
        <f>IF(AND('IOC Input'!$C107="M-OP",'IOC Input'!#REF!&lt;50000),'IOC Input'!AC107,IF(AND('IOC Input'!$C107="M-OP",'IOC Input'!#REF!&gt;=50000),'IOC Input'!AC107,""))</f>
        <v>#REF!</v>
      </c>
      <c r="C99" s="103" t="e">
        <f>IF(AND('IOC Input'!$C107="M-OP",'IOC Input'!#REF!&lt;50000),'IOC Input'!AD107,IF(AND('IOC Input'!$C107="M-OP",'IOC Input'!#REF!&gt;=50000),'IOC Input'!AD107,""))</f>
        <v>#REF!</v>
      </c>
      <c r="D99" s="103" t="e">
        <f>IF(AND('IOC Input'!$C107="M-OP",'IOC Input'!#REF!&lt;50000),'IOC Input'!AE107,IF(AND('IOC Input'!$C107="M-OP",'IOC Input'!#REF!&gt;=50000),'IOC Input'!AE107,""))</f>
        <v>#REF!</v>
      </c>
      <c r="E99" s="103" t="e">
        <f>IF(AND('IOC Input'!$C107="M-OP",'IOC Input'!#REF!&lt;50000),'IOC Input'!AF107,IF(AND('IOC Input'!$C107="M-OP",'IOC Input'!#REF!&gt;=50000),'IOC Input'!AF107,""))</f>
        <v>#REF!</v>
      </c>
      <c r="F99" s="103" t="e">
        <f>IF(AND('IOC Input'!$C107="M-OP",'IOC Input'!#REF!&lt;50000),'IOC Input'!AG107,IF(AND('IOC Input'!$C107="M-OP",'IOC Input'!#REF!&gt;=50000),'IOC Input'!AG107,""))</f>
        <v>#REF!</v>
      </c>
      <c r="G99" s="103" t="e">
        <f>IF(AND('IOC Input'!$C107="M-OP",'IOC Input'!#REF!&lt;50000),'IOC Input'!AH107,IF(AND('IOC Input'!$C107="M-OP",'IOC Input'!#REF!&gt;=50000),'IOC Input'!AH107,""))</f>
        <v>#REF!</v>
      </c>
      <c r="H99" s="103" t="e">
        <f>IF(AND('IOC Input'!$C107="M-OP",'IOC Input'!#REF!&lt;50000),'IOC Input'!AI107,IF(AND('IOC Input'!$C107="M-OP",'IOC Input'!#REF!&gt;=50000),'IOC Input'!AI107,""))</f>
        <v>#REF!</v>
      </c>
      <c r="I99" s="103" t="e">
        <f>IF(AND('IOC Input'!$C107="M-OP",'IOC Input'!#REF!&lt;50000),'IOC Input'!Q107,IF(AND('IOC Input'!$C107="M-OP",'IOC Input'!#REF!&gt;=50000),'IOC Input'!Q107,""))</f>
        <v>#REF!</v>
      </c>
      <c r="J99" s="105" t="e">
        <f>IF(AND('IOC Input'!$C107="M-OP",'IOC Input'!#REF!&lt;50000),RIGHT('IOC Input'!P107,6),IF(AND('IOC Input'!$C107="M-OP",'IOC Input'!#REF!&gt;=50000),RIGHT('IOC Input'!P107,6),""))</f>
        <v>#REF!</v>
      </c>
      <c r="K99" s="106" t="str">
        <f>IF(AND('IOC Input'!$C107="M-OP",'IOC Input'!$R107="C"),'IOC Input'!#REF!,"")</f>
        <v/>
      </c>
      <c r="L99" s="106" t="str">
        <f>IF(AND('IOC Input'!$C107="M-OP",'IOC Input'!$R107="D"),'IOC Input'!#REF!,"")</f>
        <v/>
      </c>
      <c r="M99">
        <f t="shared" si="6"/>
        <v>0</v>
      </c>
    </row>
    <row r="100" spans="1:13" ht="18.75">
      <c r="A100" s="102" t="s">
        <v>111</v>
      </c>
      <c r="B100" s="103" t="e">
        <f>IF(AND('IOC Input'!$C108="M-OP",'IOC Input'!#REF!&lt;50000),'IOC Input'!AC108,IF(AND('IOC Input'!$C108="M-OP",'IOC Input'!#REF!&gt;=50000),'IOC Input'!AC108,""))</f>
        <v>#REF!</v>
      </c>
      <c r="C100" s="103" t="e">
        <f>IF(AND('IOC Input'!$C108="M-OP",'IOC Input'!#REF!&lt;50000),'IOC Input'!AD108,IF(AND('IOC Input'!$C108="M-OP",'IOC Input'!#REF!&gt;=50000),'IOC Input'!AD108,""))</f>
        <v>#REF!</v>
      </c>
      <c r="D100" s="103" t="e">
        <f>IF(AND('IOC Input'!$C108="M-OP",'IOC Input'!#REF!&lt;50000),'IOC Input'!AE108,IF(AND('IOC Input'!$C108="M-OP",'IOC Input'!#REF!&gt;=50000),'IOC Input'!AE108,""))</f>
        <v>#REF!</v>
      </c>
      <c r="E100" s="103" t="e">
        <f>IF(AND('IOC Input'!$C108="M-OP",'IOC Input'!#REF!&lt;50000),'IOC Input'!AF108,IF(AND('IOC Input'!$C108="M-OP",'IOC Input'!#REF!&gt;=50000),'IOC Input'!AF108,""))</f>
        <v>#REF!</v>
      </c>
      <c r="F100" s="103" t="e">
        <f>IF(AND('IOC Input'!$C108="M-OP",'IOC Input'!#REF!&lt;50000),'IOC Input'!AG108,IF(AND('IOC Input'!$C108="M-OP",'IOC Input'!#REF!&gt;=50000),'IOC Input'!AG108,""))</f>
        <v>#REF!</v>
      </c>
      <c r="G100" s="103" t="e">
        <f>IF(AND('IOC Input'!$C108="M-OP",'IOC Input'!#REF!&lt;50000),'IOC Input'!AH108,IF(AND('IOC Input'!$C108="M-OP",'IOC Input'!#REF!&gt;=50000),'IOC Input'!AH108,""))</f>
        <v>#REF!</v>
      </c>
      <c r="H100" s="103" t="e">
        <f>IF(AND('IOC Input'!$C108="M-OP",'IOC Input'!#REF!&lt;50000),'IOC Input'!AI108,IF(AND('IOC Input'!$C108="M-OP",'IOC Input'!#REF!&gt;=50000),'IOC Input'!AI108,""))</f>
        <v>#REF!</v>
      </c>
      <c r="I100" s="103" t="e">
        <f>IF(AND('IOC Input'!$C108="M-OP",'IOC Input'!#REF!&lt;50000),'IOC Input'!Q108,IF(AND('IOC Input'!$C108="M-OP",'IOC Input'!#REF!&gt;=50000),'IOC Input'!Q108,""))</f>
        <v>#REF!</v>
      </c>
      <c r="J100" s="105" t="e">
        <f>IF(AND('IOC Input'!$C108="M-OP",'IOC Input'!#REF!&lt;50000),RIGHT('IOC Input'!P108,6),IF(AND('IOC Input'!$C108="M-OP",'IOC Input'!#REF!&gt;=50000),RIGHT('IOC Input'!P108,6),""))</f>
        <v>#REF!</v>
      </c>
      <c r="K100" s="106" t="str">
        <f>IF(AND('IOC Input'!$C108="M-OP",'IOC Input'!$R108="C"),'IOC Input'!#REF!,"")</f>
        <v/>
      </c>
      <c r="L100" s="106" t="str">
        <f>IF(AND('IOC Input'!$C108="M-OP",'IOC Input'!$R108="D"),'IOC Input'!#REF!,"")</f>
        <v/>
      </c>
      <c r="M100">
        <f t="shared" si="6"/>
        <v>0</v>
      </c>
    </row>
    <row r="101" spans="1:13" ht="18.75">
      <c r="A101" s="102" t="s">
        <v>111</v>
      </c>
      <c r="B101" s="103" t="e">
        <f>IF(AND('IOC Input'!$C109="M-OP",'IOC Input'!#REF!&lt;50000),'IOC Input'!AC109,IF(AND('IOC Input'!$C109="M-OP",'IOC Input'!#REF!&gt;=50000),'IOC Input'!AC109,""))</f>
        <v>#REF!</v>
      </c>
      <c r="C101" s="103" t="e">
        <f>IF(AND('IOC Input'!$C109="M-OP",'IOC Input'!#REF!&lt;50000),'IOC Input'!AD109,IF(AND('IOC Input'!$C109="M-OP",'IOC Input'!#REF!&gt;=50000),'IOC Input'!AD109,""))</f>
        <v>#REF!</v>
      </c>
      <c r="D101" s="103" t="e">
        <f>IF(AND('IOC Input'!$C109="M-OP",'IOC Input'!#REF!&lt;50000),'IOC Input'!AE109,IF(AND('IOC Input'!$C109="M-OP",'IOC Input'!#REF!&gt;=50000),'IOC Input'!AE109,""))</f>
        <v>#REF!</v>
      </c>
      <c r="E101" s="103" t="e">
        <f>IF(AND('IOC Input'!$C109="M-OP",'IOC Input'!#REF!&lt;50000),'IOC Input'!AF109,IF(AND('IOC Input'!$C109="M-OP",'IOC Input'!#REF!&gt;=50000),'IOC Input'!AF109,""))</f>
        <v>#REF!</v>
      </c>
      <c r="F101" s="103" t="e">
        <f>IF(AND('IOC Input'!$C109="M-OP",'IOC Input'!#REF!&lt;50000),'IOC Input'!AG109,IF(AND('IOC Input'!$C109="M-OP",'IOC Input'!#REF!&gt;=50000),'IOC Input'!AG109,""))</f>
        <v>#REF!</v>
      </c>
      <c r="G101" s="103" t="e">
        <f>IF(AND('IOC Input'!$C109="M-OP",'IOC Input'!#REF!&lt;50000),'IOC Input'!AH109,IF(AND('IOC Input'!$C109="M-OP",'IOC Input'!#REF!&gt;=50000),'IOC Input'!AH109,""))</f>
        <v>#REF!</v>
      </c>
      <c r="H101" s="107"/>
      <c r="I101" s="103" t="e">
        <f>IF(AND('IOC Input'!$C109="M-OP",'IOC Input'!#REF!&lt;50000),'IOC Input'!Q109,IF(AND('IOC Input'!$C109="M-OP",'IOC Input'!#REF!&gt;=50000),'IOC Input'!Q109,""))</f>
        <v>#REF!</v>
      </c>
      <c r="J101" s="105" t="e">
        <f>IF(AND('IOC Input'!$C109="M-OP",'IOC Input'!#REF!&lt;50000),RIGHT('IOC Input'!P109,6),IF(AND('IOC Input'!$C109="M-OP",'IOC Input'!#REF!&gt;=50000),RIGHT('IOC Input'!P109,6),""))</f>
        <v>#REF!</v>
      </c>
      <c r="K101" s="106" t="str">
        <f>IF(AND('IOC Input'!$C109="M-OP",'IOC Input'!$R109="C"),'IOC Input'!#REF!,"")</f>
        <v/>
      </c>
      <c r="L101" s="106" t="str">
        <f>IF(AND('IOC Input'!$C109="M-OP",'IOC Input'!$R109="D"),'IOC Input'!#REF!,"")</f>
        <v/>
      </c>
      <c r="M101">
        <f t="shared" si="6"/>
        <v>0</v>
      </c>
    </row>
    <row r="102" spans="1:13" ht="18.75">
      <c r="A102" s="102"/>
      <c r="B102" s="103"/>
      <c r="C102" s="104"/>
      <c r="D102" s="103"/>
      <c r="E102" s="104"/>
      <c r="F102" s="103"/>
      <c r="G102" s="103"/>
      <c r="H102" s="107"/>
      <c r="I102" s="103"/>
      <c r="J102" s="110"/>
      <c r="K102" s="111"/>
      <c r="L102" s="111"/>
    </row>
    <row r="103" spans="1:13" ht="18.75">
      <c r="A103" s="102" t="s">
        <v>111</v>
      </c>
      <c r="B103" s="103" t="e">
        <f>IF(AND('IOC Input'!$C111="M-OP",'IOC Input'!#REF!&lt;50000),"119503",IF(AND('IOC Input'!$C111="M-OP",'IOC Input'!#REF!&gt;=50000),"119500",""))</f>
        <v>#REF!</v>
      </c>
      <c r="C103" s="104"/>
      <c r="D103" s="103"/>
      <c r="E103" s="104"/>
      <c r="F103" s="103"/>
      <c r="G103" s="103"/>
      <c r="H103" s="103" t="e">
        <f>IF(AND('IOC Input'!$C111="M-OP",'IOC Input'!#REF!&lt;50000),'IOC Input'!AI111,IF(AND('IOC Input'!$C111="M-OP",'IOC Input'!#REF!&gt;=50000),'IOC Input'!AI111,""))</f>
        <v>#REF!</v>
      </c>
      <c r="I103" s="103" t="e">
        <f>+I104</f>
        <v>#REF!</v>
      </c>
      <c r="J103" s="105" t="e">
        <f>+J104</f>
        <v>#REF!</v>
      </c>
      <c r="K103" s="106" t="str">
        <f>IF(AND('IOC Input'!$C111="M-OP",'IOC Input'!$R111="C"),'IOC Input'!#REF!,"")</f>
        <v/>
      </c>
      <c r="L103" s="106" t="str">
        <f>IF(AND('IOC Input'!$C111="M-OP",'IOC Input'!$R111="D"),'IOC Input'!#REF!,"")</f>
        <v/>
      </c>
      <c r="M103">
        <f>IF(SUM(K103:L103)&gt;0,1,0)</f>
        <v>0</v>
      </c>
    </row>
    <row r="104" spans="1:13" ht="18.75">
      <c r="A104" s="102" t="s">
        <v>111</v>
      </c>
      <c r="B104" s="103" t="e">
        <f>IF(AND('IOC Input'!$C112="M-OP",'IOC Input'!#REF!&lt;50000),'IOC Input'!AC112,IF(AND('IOC Input'!$C112="M-OP",'IOC Input'!#REF!&gt;=50000),'IOC Input'!AC112,""))</f>
        <v>#REF!</v>
      </c>
      <c r="C104" s="103" t="e">
        <f>IF(AND('IOC Input'!$C112="M-OP",'IOC Input'!#REF!&lt;50000),'IOC Input'!AD112,IF(AND('IOC Input'!$C112="M-OP",'IOC Input'!#REF!&gt;=50000),'IOC Input'!AD112,""))</f>
        <v>#REF!</v>
      </c>
      <c r="D104" s="103" t="e">
        <f>IF(AND('IOC Input'!$C112="M-OP",'IOC Input'!#REF!&lt;50000),'IOC Input'!AE112,IF(AND('IOC Input'!$C112="M-OP",'IOC Input'!#REF!&gt;=50000),'IOC Input'!AE112,""))</f>
        <v>#REF!</v>
      </c>
      <c r="E104" s="103" t="e">
        <f>IF(AND('IOC Input'!$C112="M-OP",'IOC Input'!#REF!&lt;50000),'IOC Input'!AF112,IF(AND('IOC Input'!$C112="M-OP",'IOC Input'!#REF!&gt;=50000),'IOC Input'!AF112,""))</f>
        <v>#REF!</v>
      </c>
      <c r="F104" s="103" t="e">
        <f>IF(AND('IOC Input'!$C112="M-OP",'IOC Input'!#REF!&lt;50000),'IOC Input'!AG112,IF(AND('IOC Input'!$C112="M-OP",'IOC Input'!#REF!&gt;=50000),'IOC Input'!AG112,""))</f>
        <v>#REF!</v>
      </c>
      <c r="G104" s="103" t="e">
        <f>IF(AND('IOC Input'!$C112="M-OP",'IOC Input'!#REF!&lt;50000),'IOC Input'!AH112,IF(AND('IOC Input'!$C112="M-OP",'IOC Input'!#REF!&gt;=50000),'IOC Input'!AH112,""))</f>
        <v>#REF!</v>
      </c>
      <c r="H104" s="103" t="e">
        <f>IF(AND('IOC Input'!$C112="M-OP",'IOC Input'!#REF!&lt;50000),'IOC Input'!AI112,IF(AND('IOC Input'!$C112="M-OP",'IOC Input'!#REF!&gt;=50000),'IOC Input'!AI112,""))</f>
        <v>#REF!</v>
      </c>
      <c r="I104" s="103" t="e">
        <f>IF(AND('IOC Input'!$C112="M-OP",'IOC Input'!#REF!&lt;50000),'IOC Input'!Q112,IF(AND('IOC Input'!$C112="M-OP",'IOC Input'!#REF!&gt;=50000),'IOC Input'!Q112,""))</f>
        <v>#REF!</v>
      </c>
      <c r="J104" s="105" t="e">
        <f>IF(AND('IOC Input'!$C112="M-OP",'IOC Input'!#REF!&lt;50000),RIGHT('IOC Input'!P112,6),IF(AND('IOC Input'!$C112="M-OP",'IOC Input'!#REF!&gt;=50000),RIGHT('IOC Input'!P112,6),""))</f>
        <v>#REF!</v>
      </c>
      <c r="K104" s="106" t="str">
        <f>IF(AND('IOC Input'!$C112="M-OP",'IOC Input'!$R112="C"),'IOC Input'!#REF!,"")</f>
        <v/>
      </c>
      <c r="L104" s="106" t="str">
        <f>IF(AND('IOC Input'!$C112="M-OP",'IOC Input'!$R112="D"),'IOC Input'!#REF!,"")</f>
        <v/>
      </c>
      <c r="M104">
        <f t="shared" ref="M104:M110" si="7">IF(SUM(K104:L104)&gt;0,1,0)</f>
        <v>0</v>
      </c>
    </row>
    <row r="105" spans="1:13" ht="18.75">
      <c r="A105" s="102" t="s">
        <v>111</v>
      </c>
      <c r="B105" s="103" t="e">
        <f>IF(AND('IOC Input'!$C113="M-OP",'IOC Input'!#REF!&lt;50000),'IOC Input'!AC113,IF(AND('IOC Input'!$C113="M-OP",'IOC Input'!#REF!&gt;=50000),'IOC Input'!AC113,""))</f>
        <v>#REF!</v>
      </c>
      <c r="C105" s="103" t="e">
        <f>IF(AND('IOC Input'!$C113="M-OP",'IOC Input'!#REF!&lt;50000),'IOC Input'!AD113,IF(AND('IOC Input'!$C113="M-OP",'IOC Input'!#REF!&gt;=50000),'IOC Input'!AD113,""))</f>
        <v>#REF!</v>
      </c>
      <c r="D105" s="103" t="e">
        <f>IF(AND('IOC Input'!$C113="M-OP",'IOC Input'!#REF!&lt;50000),'IOC Input'!AE113,IF(AND('IOC Input'!$C113="M-OP",'IOC Input'!#REF!&gt;=50000),'IOC Input'!AE113,""))</f>
        <v>#REF!</v>
      </c>
      <c r="E105" s="103" t="e">
        <f>IF(AND('IOC Input'!$C113="M-OP",'IOC Input'!#REF!&lt;50000),'IOC Input'!AF113,IF(AND('IOC Input'!$C113="M-OP",'IOC Input'!#REF!&gt;=50000),'IOC Input'!AF113,""))</f>
        <v>#REF!</v>
      </c>
      <c r="F105" s="103" t="e">
        <f>IF(AND('IOC Input'!$C113="M-OP",'IOC Input'!#REF!&lt;50000),'IOC Input'!AG113,IF(AND('IOC Input'!$C113="M-OP",'IOC Input'!#REF!&gt;=50000),'IOC Input'!AG113,""))</f>
        <v>#REF!</v>
      </c>
      <c r="G105" s="103" t="e">
        <f>IF(AND('IOC Input'!$C113="M-OP",'IOC Input'!#REF!&lt;50000),'IOC Input'!AH113,IF(AND('IOC Input'!$C113="M-OP",'IOC Input'!#REF!&gt;=50000),'IOC Input'!AH113,""))</f>
        <v>#REF!</v>
      </c>
      <c r="H105" s="103" t="e">
        <f>IF(AND('IOC Input'!$C113="M-OP",'IOC Input'!#REF!&lt;50000),'IOC Input'!AI113,IF(AND('IOC Input'!$C113="M-OP",'IOC Input'!#REF!&gt;=50000),'IOC Input'!AI113,""))</f>
        <v>#REF!</v>
      </c>
      <c r="I105" s="103" t="e">
        <f>IF(AND('IOC Input'!$C113="M-OP",'IOC Input'!#REF!&lt;50000),'IOC Input'!Q113,IF(AND('IOC Input'!$C113="M-OP",'IOC Input'!#REF!&gt;=50000),'IOC Input'!Q113,""))</f>
        <v>#REF!</v>
      </c>
      <c r="J105" s="105" t="e">
        <f>IF(AND('IOC Input'!$C113="M-OP",'IOC Input'!#REF!&lt;50000),RIGHT('IOC Input'!P113,6),IF(AND('IOC Input'!$C113="M-OP",'IOC Input'!#REF!&gt;=50000),RIGHT('IOC Input'!P113,6),""))</f>
        <v>#REF!</v>
      </c>
      <c r="K105" s="106" t="str">
        <f>IF(AND('IOC Input'!$C113="M-OP",'IOC Input'!$R113="C"),'IOC Input'!#REF!,"")</f>
        <v/>
      </c>
      <c r="L105" s="106" t="str">
        <f>IF(AND('IOC Input'!$C113="M-OP",'IOC Input'!$R113="D"),'IOC Input'!#REF!,"")</f>
        <v/>
      </c>
      <c r="M105">
        <f t="shared" si="7"/>
        <v>0</v>
      </c>
    </row>
    <row r="106" spans="1:13" ht="18.75">
      <c r="A106" s="102" t="s">
        <v>111</v>
      </c>
      <c r="B106" s="103" t="e">
        <f>IF(AND('IOC Input'!$C114="M-OP",'IOC Input'!#REF!&lt;50000),'IOC Input'!AC114,IF(AND('IOC Input'!$C114="M-OP",'IOC Input'!#REF!&gt;=50000),'IOC Input'!AC114,""))</f>
        <v>#REF!</v>
      </c>
      <c r="C106" s="103" t="e">
        <f>IF(AND('IOC Input'!$C114="M-OP",'IOC Input'!#REF!&lt;50000),'IOC Input'!AD114,IF(AND('IOC Input'!$C114="M-OP",'IOC Input'!#REF!&gt;=50000),'IOC Input'!AD114,""))</f>
        <v>#REF!</v>
      </c>
      <c r="D106" s="103" t="e">
        <f>IF(AND('IOC Input'!$C114="M-OP",'IOC Input'!#REF!&lt;50000),'IOC Input'!AE114,IF(AND('IOC Input'!$C114="M-OP",'IOC Input'!#REF!&gt;=50000),'IOC Input'!AE114,""))</f>
        <v>#REF!</v>
      </c>
      <c r="E106" s="103" t="e">
        <f>IF(AND('IOC Input'!$C114="M-OP",'IOC Input'!#REF!&lt;50000),'IOC Input'!AF114,IF(AND('IOC Input'!$C114="M-OP",'IOC Input'!#REF!&gt;=50000),'IOC Input'!AF114,""))</f>
        <v>#REF!</v>
      </c>
      <c r="F106" s="103" t="e">
        <f>IF(AND('IOC Input'!$C114="M-OP",'IOC Input'!#REF!&lt;50000),'IOC Input'!AG114,IF(AND('IOC Input'!$C114="M-OP",'IOC Input'!#REF!&gt;=50000),'IOC Input'!AG114,""))</f>
        <v>#REF!</v>
      </c>
      <c r="G106" s="103" t="e">
        <f>IF(AND('IOC Input'!$C114="M-OP",'IOC Input'!#REF!&lt;50000),'IOC Input'!AH114,IF(AND('IOC Input'!$C114="M-OP",'IOC Input'!#REF!&gt;=50000),'IOC Input'!AH114,""))</f>
        <v>#REF!</v>
      </c>
      <c r="H106" s="103" t="e">
        <f>IF(AND('IOC Input'!$C114="M-OP",'IOC Input'!#REF!&lt;50000),'IOC Input'!AI114,IF(AND('IOC Input'!$C114="M-OP",'IOC Input'!#REF!&gt;=50000),'IOC Input'!AI114,""))</f>
        <v>#REF!</v>
      </c>
      <c r="I106" s="103" t="e">
        <f>IF(AND('IOC Input'!$C114="M-OP",'IOC Input'!#REF!&lt;50000),'IOC Input'!Q114,IF(AND('IOC Input'!$C114="M-OP",'IOC Input'!#REF!&gt;=50000),'IOC Input'!Q114,""))</f>
        <v>#REF!</v>
      </c>
      <c r="J106" s="105" t="e">
        <f>IF(AND('IOC Input'!$C114="M-OP",'IOC Input'!#REF!&lt;50000),RIGHT('IOC Input'!P114,6),IF(AND('IOC Input'!$C114="M-OP",'IOC Input'!#REF!&gt;=50000),RIGHT('IOC Input'!P114,6),""))</f>
        <v>#REF!</v>
      </c>
      <c r="K106" s="106" t="str">
        <f>IF(AND('IOC Input'!$C114="M-OP",'IOC Input'!$R114="C"),'IOC Input'!#REF!,"")</f>
        <v/>
      </c>
      <c r="L106" s="106" t="str">
        <f>IF(AND('IOC Input'!$C114="M-OP",'IOC Input'!$R114="D"),'IOC Input'!#REF!,"")</f>
        <v/>
      </c>
      <c r="M106">
        <f t="shared" si="7"/>
        <v>0</v>
      </c>
    </row>
    <row r="107" spans="1:13" ht="18.75">
      <c r="A107" s="102" t="s">
        <v>111</v>
      </c>
      <c r="B107" s="103" t="e">
        <f>IF(AND('IOC Input'!$C115="M-OP",'IOC Input'!#REF!&lt;50000),'IOC Input'!AC115,IF(AND('IOC Input'!$C115="M-OP",'IOC Input'!#REF!&gt;=50000),'IOC Input'!AC115,""))</f>
        <v>#REF!</v>
      </c>
      <c r="C107" s="103" t="e">
        <f>IF(AND('IOC Input'!$C115="M-OP",'IOC Input'!#REF!&lt;50000),'IOC Input'!AD115,IF(AND('IOC Input'!$C115="M-OP",'IOC Input'!#REF!&gt;=50000),'IOC Input'!AD115,""))</f>
        <v>#REF!</v>
      </c>
      <c r="D107" s="103" t="e">
        <f>IF(AND('IOC Input'!$C115="M-OP",'IOC Input'!#REF!&lt;50000),'IOC Input'!AE115,IF(AND('IOC Input'!$C115="M-OP",'IOC Input'!#REF!&gt;=50000),'IOC Input'!AE115,""))</f>
        <v>#REF!</v>
      </c>
      <c r="E107" s="103" t="e">
        <f>IF(AND('IOC Input'!$C115="M-OP",'IOC Input'!#REF!&lt;50000),'IOC Input'!AF115,IF(AND('IOC Input'!$C115="M-OP",'IOC Input'!#REF!&gt;=50000),'IOC Input'!AF115,""))</f>
        <v>#REF!</v>
      </c>
      <c r="F107" s="103" t="e">
        <f>IF(AND('IOC Input'!$C115="M-OP",'IOC Input'!#REF!&lt;50000),'IOC Input'!AG115,IF(AND('IOC Input'!$C115="M-OP",'IOC Input'!#REF!&gt;=50000),'IOC Input'!AG115,""))</f>
        <v>#REF!</v>
      </c>
      <c r="G107" s="103" t="e">
        <f>IF(AND('IOC Input'!$C115="M-OP",'IOC Input'!#REF!&lt;50000),'IOC Input'!AH115,IF(AND('IOC Input'!$C115="M-OP",'IOC Input'!#REF!&gt;=50000),'IOC Input'!AH115,""))</f>
        <v>#REF!</v>
      </c>
      <c r="H107" s="103" t="e">
        <f>IF(AND('IOC Input'!$C115="M-OP",'IOC Input'!#REF!&lt;50000),'IOC Input'!AI115,IF(AND('IOC Input'!$C115="M-OP",'IOC Input'!#REF!&gt;=50000),'IOC Input'!AI115,""))</f>
        <v>#REF!</v>
      </c>
      <c r="I107" s="103" t="e">
        <f>IF(AND('IOC Input'!$C115="M-OP",'IOC Input'!#REF!&lt;50000),'IOC Input'!Q115,IF(AND('IOC Input'!$C115="M-OP",'IOC Input'!#REF!&gt;=50000),'IOC Input'!Q115,""))</f>
        <v>#REF!</v>
      </c>
      <c r="J107" s="105" t="e">
        <f>IF(AND('IOC Input'!$C115="M-OP",'IOC Input'!#REF!&lt;50000),RIGHT('IOC Input'!P115,6),IF(AND('IOC Input'!$C115="M-OP",'IOC Input'!#REF!&gt;=50000),RIGHT('IOC Input'!P115,6),""))</f>
        <v>#REF!</v>
      </c>
      <c r="K107" s="106" t="str">
        <f>IF(AND('IOC Input'!$C115="M-OP",'IOC Input'!$R115="C"),'IOC Input'!#REF!,"")</f>
        <v/>
      </c>
      <c r="L107" s="106" t="str">
        <f>IF(AND('IOC Input'!$C115="M-OP",'IOC Input'!$R115="D"),'IOC Input'!#REF!,"")</f>
        <v/>
      </c>
      <c r="M107">
        <f t="shared" si="7"/>
        <v>0</v>
      </c>
    </row>
    <row r="108" spans="1:13" ht="18.75">
      <c r="A108" s="102" t="s">
        <v>111</v>
      </c>
      <c r="B108" s="103" t="e">
        <f>IF(AND('IOC Input'!$C116="M-OP",'IOC Input'!#REF!&lt;50000),'IOC Input'!AC116,IF(AND('IOC Input'!$C116="M-OP",'IOC Input'!#REF!&gt;=50000),'IOC Input'!AC116,""))</f>
        <v>#REF!</v>
      </c>
      <c r="C108" s="103" t="e">
        <f>IF(AND('IOC Input'!$C116="M-OP",'IOC Input'!#REF!&lt;50000),'IOC Input'!AD116,IF(AND('IOC Input'!$C116="M-OP",'IOC Input'!#REF!&gt;=50000),'IOC Input'!AD116,""))</f>
        <v>#REF!</v>
      </c>
      <c r="D108" s="103" t="e">
        <f>IF(AND('IOC Input'!$C116="M-OP",'IOC Input'!#REF!&lt;50000),'IOC Input'!AE116,IF(AND('IOC Input'!$C116="M-OP",'IOC Input'!#REF!&gt;=50000),'IOC Input'!AE116,""))</f>
        <v>#REF!</v>
      </c>
      <c r="E108" s="103" t="e">
        <f>IF(AND('IOC Input'!$C116="M-OP",'IOC Input'!#REF!&lt;50000),'IOC Input'!AF116,IF(AND('IOC Input'!$C116="M-OP",'IOC Input'!#REF!&gt;=50000),'IOC Input'!AF116,""))</f>
        <v>#REF!</v>
      </c>
      <c r="F108" s="103" t="e">
        <f>IF(AND('IOC Input'!$C116="M-OP",'IOC Input'!#REF!&lt;50000),'IOC Input'!AG116,IF(AND('IOC Input'!$C116="M-OP",'IOC Input'!#REF!&gt;=50000),'IOC Input'!AG116,""))</f>
        <v>#REF!</v>
      </c>
      <c r="G108" s="103" t="e">
        <f>IF(AND('IOC Input'!$C116="M-OP",'IOC Input'!#REF!&lt;50000),'IOC Input'!AH116,IF(AND('IOC Input'!$C116="M-OP",'IOC Input'!#REF!&gt;=50000),'IOC Input'!AH116,""))</f>
        <v>#REF!</v>
      </c>
      <c r="H108" s="103" t="e">
        <f>IF(AND('IOC Input'!$C116="M-OP",'IOC Input'!#REF!&lt;50000),'IOC Input'!AI116,IF(AND('IOC Input'!$C116="M-OP",'IOC Input'!#REF!&gt;=50000),'IOC Input'!AI116,""))</f>
        <v>#REF!</v>
      </c>
      <c r="I108" s="103" t="e">
        <f>IF(AND('IOC Input'!$C116="M-OP",'IOC Input'!#REF!&lt;50000),'IOC Input'!Q116,IF(AND('IOC Input'!$C116="M-OP",'IOC Input'!#REF!&gt;=50000),'IOC Input'!Q116,""))</f>
        <v>#REF!</v>
      </c>
      <c r="J108" s="105" t="e">
        <f>IF(AND('IOC Input'!$C116="M-OP",'IOC Input'!#REF!&lt;50000),RIGHT('IOC Input'!P116,6),IF(AND('IOC Input'!$C116="M-OP",'IOC Input'!#REF!&gt;=50000),RIGHT('IOC Input'!P116,6),""))</f>
        <v>#REF!</v>
      </c>
      <c r="K108" s="106" t="str">
        <f>IF(AND('IOC Input'!$C116="M-OP",'IOC Input'!$R116="C"),'IOC Input'!#REF!,"")</f>
        <v/>
      </c>
      <c r="L108" s="106" t="str">
        <f>IF(AND('IOC Input'!$C116="M-OP",'IOC Input'!$R116="D"),'IOC Input'!#REF!,"")</f>
        <v/>
      </c>
      <c r="M108">
        <f t="shared" si="7"/>
        <v>0</v>
      </c>
    </row>
    <row r="109" spans="1:13" ht="18.75">
      <c r="A109" s="102" t="s">
        <v>111</v>
      </c>
      <c r="B109" s="103" t="e">
        <f>IF(AND('IOC Input'!$C117="M-OP",'IOC Input'!#REF!&lt;50000),'IOC Input'!AC117,IF(AND('IOC Input'!$C117="M-OP",'IOC Input'!#REF!&gt;=50000),'IOC Input'!AC117,""))</f>
        <v>#REF!</v>
      </c>
      <c r="C109" s="103" t="e">
        <f>IF(AND('IOC Input'!$C117="M-OP",'IOC Input'!#REF!&lt;50000),'IOC Input'!AD117,IF(AND('IOC Input'!$C117="M-OP",'IOC Input'!#REF!&gt;=50000),'IOC Input'!AD117,""))</f>
        <v>#REF!</v>
      </c>
      <c r="D109" s="103" t="e">
        <f>IF(AND('IOC Input'!$C117="M-OP",'IOC Input'!#REF!&lt;50000),'IOC Input'!AE117,IF(AND('IOC Input'!$C117="M-OP",'IOC Input'!#REF!&gt;=50000),'IOC Input'!AE117,""))</f>
        <v>#REF!</v>
      </c>
      <c r="E109" s="103" t="e">
        <f>IF(AND('IOC Input'!$C117="M-OP",'IOC Input'!#REF!&lt;50000),'IOC Input'!AF117,IF(AND('IOC Input'!$C117="M-OP",'IOC Input'!#REF!&gt;=50000),'IOC Input'!AF117,""))</f>
        <v>#REF!</v>
      </c>
      <c r="F109" s="103" t="e">
        <f>IF(AND('IOC Input'!$C117="M-OP",'IOC Input'!#REF!&lt;50000),'IOC Input'!AG117,IF(AND('IOC Input'!$C117="M-OP",'IOC Input'!#REF!&gt;=50000),'IOC Input'!AG117,""))</f>
        <v>#REF!</v>
      </c>
      <c r="G109" s="103" t="e">
        <f>IF(AND('IOC Input'!$C117="M-OP",'IOC Input'!#REF!&lt;50000),'IOC Input'!AH117,IF(AND('IOC Input'!$C117="M-OP",'IOC Input'!#REF!&gt;=50000),'IOC Input'!AH117,""))</f>
        <v>#REF!</v>
      </c>
      <c r="H109" s="103" t="e">
        <f>IF(AND('IOC Input'!$C117="M-OP",'IOC Input'!#REF!&lt;50000),'IOC Input'!AI117,IF(AND('IOC Input'!$C117="M-OP",'IOC Input'!#REF!&gt;=50000),'IOC Input'!AI117,""))</f>
        <v>#REF!</v>
      </c>
      <c r="I109" s="103" t="e">
        <f>IF(AND('IOC Input'!$C117="M-OP",'IOC Input'!#REF!&lt;50000),'IOC Input'!Q117,IF(AND('IOC Input'!$C117="M-OP",'IOC Input'!#REF!&gt;=50000),'IOC Input'!Q117,""))</f>
        <v>#REF!</v>
      </c>
      <c r="J109" s="105" t="e">
        <f>IF(AND('IOC Input'!$C117="M-OP",'IOC Input'!#REF!&lt;50000),RIGHT('IOC Input'!P117,6),IF(AND('IOC Input'!$C117="M-OP",'IOC Input'!#REF!&gt;=50000),RIGHT('IOC Input'!P117,6),""))</f>
        <v>#REF!</v>
      </c>
      <c r="K109" s="106" t="str">
        <f>IF(AND('IOC Input'!$C117="M-OP",'IOC Input'!$R117="C"),'IOC Input'!#REF!,"")</f>
        <v/>
      </c>
      <c r="L109" s="106" t="str">
        <f>IF(AND('IOC Input'!$C117="M-OP",'IOC Input'!$R117="D"),'IOC Input'!#REF!,"")</f>
        <v/>
      </c>
      <c r="M109">
        <f t="shared" si="7"/>
        <v>0</v>
      </c>
    </row>
    <row r="110" spans="1:13" ht="18.75">
      <c r="A110" s="102" t="s">
        <v>111</v>
      </c>
      <c r="B110" s="103" t="e">
        <f>IF(AND('IOC Input'!$C118="M-OP",'IOC Input'!#REF!&lt;50000),'IOC Input'!AC118,IF(AND('IOC Input'!$C118="M-OP",'IOC Input'!#REF!&gt;=50000),'IOC Input'!AC118,""))</f>
        <v>#REF!</v>
      </c>
      <c r="C110" s="103" t="e">
        <f>IF(AND('IOC Input'!$C118="M-OP",'IOC Input'!#REF!&lt;50000),'IOC Input'!AD118,IF(AND('IOC Input'!$C118="M-OP",'IOC Input'!#REF!&gt;=50000),'IOC Input'!AD118,""))</f>
        <v>#REF!</v>
      </c>
      <c r="D110" s="103" t="e">
        <f>IF(AND('IOC Input'!$C118="M-OP",'IOC Input'!#REF!&lt;50000),'IOC Input'!AE118,IF(AND('IOC Input'!$C118="M-OP",'IOC Input'!#REF!&gt;=50000),'IOC Input'!AE118,""))</f>
        <v>#REF!</v>
      </c>
      <c r="E110" s="103" t="e">
        <f>IF(AND('IOC Input'!$C118="M-OP",'IOC Input'!#REF!&lt;50000),'IOC Input'!AF118,IF(AND('IOC Input'!$C118="M-OP",'IOC Input'!#REF!&gt;=50000),'IOC Input'!AF118,""))</f>
        <v>#REF!</v>
      </c>
      <c r="F110" s="103" t="e">
        <f>IF(AND('IOC Input'!$C118="M-OP",'IOC Input'!#REF!&lt;50000),'IOC Input'!AG118,IF(AND('IOC Input'!$C118="M-OP",'IOC Input'!#REF!&gt;=50000),'IOC Input'!AG118,""))</f>
        <v>#REF!</v>
      </c>
      <c r="G110" s="103" t="e">
        <f>IF(AND('IOC Input'!$C118="M-OP",'IOC Input'!#REF!&lt;50000),'IOC Input'!AH118,IF(AND('IOC Input'!$C118="M-OP",'IOC Input'!#REF!&gt;=50000),'IOC Input'!AH118,""))</f>
        <v>#REF!</v>
      </c>
      <c r="H110" s="107"/>
      <c r="I110" s="103" t="e">
        <f>IF(AND('IOC Input'!$C118="M-OP",'IOC Input'!#REF!&lt;50000),'IOC Input'!Q118,IF(AND('IOC Input'!$C118="M-OP",'IOC Input'!#REF!&gt;=50000),'IOC Input'!Q118,""))</f>
        <v>#REF!</v>
      </c>
      <c r="J110" s="105" t="e">
        <f>IF(AND('IOC Input'!$C118="M-OP",'IOC Input'!#REF!&lt;50000),RIGHT('IOC Input'!P118,6),IF(AND('IOC Input'!$C118="M-OP",'IOC Input'!#REF!&gt;=50000),RIGHT('IOC Input'!P118,6),""))</f>
        <v>#REF!</v>
      </c>
      <c r="K110" s="106" t="str">
        <f>IF(AND('IOC Input'!$C118="M-OP",'IOC Input'!$R118="C"),'IOC Input'!#REF!,"")</f>
        <v/>
      </c>
      <c r="L110" s="106" t="str">
        <f>IF(AND('IOC Input'!$C118="M-OP",'IOC Input'!$R118="D"),'IOC Input'!#REF!,"")</f>
        <v/>
      </c>
      <c r="M110">
        <f t="shared" si="7"/>
        <v>0</v>
      </c>
    </row>
    <row r="111" spans="1:13" ht="18.75">
      <c r="A111" s="102"/>
      <c r="B111" s="103"/>
      <c r="C111" s="104"/>
      <c r="D111" s="103"/>
      <c r="E111" s="104"/>
      <c r="F111" s="103"/>
      <c r="G111" s="103"/>
      <c r="H111" s="107"/>
      <c r="I111" s="103"/>
      <c r="J111" s="110"/>
      <c r="K111" s="111"/>
      <c r="L111" s="111"/>
    </row>
    <row r="112" spans="1:13" ht="18.75">
      <c r="A112" s="102" t="s">
        <v>111</v>
      </c>
      <c r="B112" s="103" t="e">
        <f>IF(AND('IOC Input'!$C120="M-OP",'IOC Input'!#REF!&lt;50000),"119503",IF(AND('IOC Input'!$C120="M-OP",'IOC Input'!#REF!&gt;=50000),"119500",""))</f>
        <v>#REF!</v>
      </c>
      <c r="C112" s="104"/>
      <c r="D112" s="103"/>
      <c r="E112" s="104"/>
      <c r="F112" s="103"/>
      <c r="G112" s="103"/>
      <c r="H112" s="103" t="e">
        <f>IF(AND('IOC Input'!$C120="M-OP",'IOC Input'!#REF!&lt;50000),'IOC Input'!AI120,IF(AND('IOC Input'!$C120="M-OP",'IOC Input'!#REF!&gt;=50000),'IOC Input'!AI120,""))</f>
        <v>#REF!</v>
      </c>
      <c r="I112" s="103" t="e">
        <f>+I113</f>
        <v>#REF!</v>
      </c>
      <c r="J112" s="105" t="e">
        <f>+J113</f>
        <v>#REF!</v>
      </c>
      <c r="K112" s="106" t="str">
        <f>IF(AND('IOC Input'!$C120="M-OP",'IOC Input'!$R120="C"),'IOC Input'!#REF!,"")</f>
        <v/>
      </c>
      <c r="L112" s="106" t="str">
        <f>IF(AND('IOC Input'!$C120="M-OP",'IOC Input'!$R120="D"),'IOC Input'!#REF!,"")</f>
        <v/>
      </c>
      <c r="M112">
        <f>IF(SUM(K112:L112)&gt;0,1,0)</f>
        <v>0</v>
      </c>
    </row>
    <row r="113" spans="1:13" ht="18.75">
      <c r="A113" s="102" t="s">
        <v>111</v>
      </c>
      <c r="B113" s="103" t="e">
        <f>IF(AND('IOC Input'!$C121="M-OP",'IOC Input'!#REF!&lt;50000),'IOC Input'!AC121,IF(AND('IOC Input'!$C121="M-OP",'IOC Input'!#REF!&gt;=50000),'IOC Input'!AC121,""))</f>
        <v>#REF!</v>
      </c>
      <c r="C113" s="103" t="e">
        <f>IF(AND('IOC Input'!$C121="M-OP",'IOC Input'!#REF!&lt;50000),'IOC Input'!AD121,IF(AND('IOC Input'!$C121="M-OP",'IOC Input'!#REF!&gt;=50000),'IOC Input'!AD121,""))</f>
        <v>#REF!</v>
      </c>
      <c r="D113" s="103" t="e">
        <f>IF(AND('IOC Input'!$C121="M-OP",'IOC Input'!#REF!&lt;50000),'IOC Input'!AE121,IF(AND('IOC Input'!$C121="M-OP",'IOC Input'!#REF!&gt;=50000),'IOC Input'!AE121,""))</f>
        <v>#REF!</v>
      </c>
      <c r="E113" s="103" t="e">
        <f>IF(AND('IOC Input'!$C121="M-OP",'IOC Input'!#REF!&lt;50000),'IOC Input'!AF121,IF(AND('IOC Input'!$C121="M-OP",'IOC Input'!#REF!&gt;=50000),'IOC Input'!AF121,""))</f>
        <v>#REF!</v>
      </c>
      <c r="F113" s="103" t="e">
        <f>IF(AND('IOC Input'!$C121="M-OP",'IOC Input'!#REF!&lt;50000),'IOC Input'!AG121,IF(AND('IOC Input'!$C121="M-OP",'IOC Input'!#REF!&gt;=50000),'IOC Input'!AG121,""))</f>
        <v>#REF!</v>
      </c>
      <c r="G113" s="103" t="e">
        <f>IF(AND('IOC Input'!$C121="M-OP",'IOC Input'!#REF!&lt;50000),'IOC Input'!AH121,IF(AND('IOC Input'!$C121="M-OP",'IOC Input'!#REF!&gt;=50000),'IOC Input'!AH121,""))</f>
        <v>#REF!</v>
      </c>
      <c r="H113" s="103" t="e">
        <f>IF(AND('IOC Input'!$C121="M-OP",'IOC Input'!#REF!&lt;50000),'IOC Input'!AI121,IF(AND('IOC Input'!$C121="M-OP",'IOC Input'!#REF!&gt;=50000),'IOC Input'!AI121,""))</f>
        <v>#REF!</v>
      </c>
      <c r="I113" s="103" t="e">
        <f>IF(AND('IOC Input'!$C121="M-OP",'IOC Input'!#REF!&lt;50000),'IOC Input'!Q121,IF(AND('IOC Input'!$C121="M-OP",'IOC Input'!#REF!&gt;=50000),'IOC Input'!Q121,""))</f>
        <v>#REF!</v>
      </c>
      <c r="J113" s="105" t="e">
        <f>IF(AND('IOC Input'!$C121="M-OP",'IOC Input'!#REF!&lt;50000),RIGHT('IOC Input'!P121,6),IF(AND('IOC Input'!$C121="M-OP",'IOC Input'!#REF!&gt;=50000),RIGHT('IOC Input'!P121,6),""))</f>
        <v>#REF!</v>
      </c>
      <c r="K113" s="106" t="str">
        <f>IF(AND('IOC Input'!$C121="M-OP",'IOC Input'!$R121="C"),'IOC Input'!#REF!,"")</f>
        <v/>
      </c>
      <c r="L113" s="106" t="str">
        <f>IF(AND('IOC Input'!$C121="M-OP",'IOC Input'!$R121="D"),'IOC Input'!#REF!,"")</f>
        <v/>
      </c>
      <c r="M113">
        <f t="shared" ref="M113:M119" si="8">IF(SUM(K113:L113)&gt;0,1,0)</f>
        <v>0</v>
      </c>
    </row>
    <row r="114" spans="1:13" ht="18.75">
      <c r="A114" s="102" t="s">
        <v>111</v>
      </c>
      <c r="B114" s="103" t="e">
        <f>IF(AND('IOC Input'!$C122="M-OP",'IOC Input'!#REF!&lt;50000),'IOC Input'!AC122,IF(AND('IOC Input'!$C122="M-OP",'IOC Input'!#REF!&gt;=50000),'IOC Input'!AC122,""))</f>
        <v>#REF!</v>
      </c>
      <c r="C114" s="103" t="e">
        <f>IF(AND('IOC Input'!$C122="M-OP",'IOC Input'!#REF!&lt;50000),'IOC Input'!AD122,IF(AND('IOC Input'!$C122="M-OP",'IOC Input'!#REF!&gt;=50000),'IOC Input'!AD122,""))</f>
        <v>#REF!</v>
      </c>
      <c r="D114" s="103" t="e">
        <f>IF(AND('IOC Input'!$C122="M-OP",'IOC Input'!#REF!&lt;50000),'IOC Input'!AE122,IF(AND('IOC Input'!$C122="M-OP",'IOC Input'!#REF!&gt;=50000),'IOC Input'!AE122,""))</f>
        <v>#REF!</v>
      </c>
      <c r="E114" s="103" t="e">
        <f>IF(AND('IOC Input'!$C122="M-OP",'IOC Input'!#REF!&lt;50000),'IOC Input'!AF122,IF(AND('IOC Input'!$C122="M-OP",'IOC Input'!#REF!&gt;=50000),'IOC Input'!AF122,""))</f>
        <v>#REF!</v>
      </c>
      <c r="F114" s="103" t="e">
        <f>IF(AND('IOC Input'!$C122="M-OP",'IOC Input'!#REF!&lt;50000),'IOC Input'!AG122,IF(AND('IOC Input'!$C122="M-OP",'IOC Input'!#REF!&gt;=50000),'IOC Input'!AG122,""))</f>
        <v>#REF!</v>
      </c>
      <c r="G114" s="103" t="e">
        <f>IF(AND('IOC Input'!$C122="M-OP",'IOC Input'!#REF!&lt;50000),'IOC Input'!AH122,IF(AND('IOC Input'!$C122="M-OP",'IOC Input'!#REF!&gt;=50000),'IOC Input'!AH122,""))</f>
        <v>#REF!</v>
      </c>
      <c r="H114" s="103" t="e">
        <f>IF(AND('IOC Input'!$C122="M-OP",'IOC Input'!#REF!&lt;50000),'IOC Input'!AI122,IF(AND('IOC Input'!$C122="M-OP",'IOC Input'!#REF!&gt;=50000),'IOC Input'!AI122,""))</f>
        <v>#REF!</v>
      </c>
      <c r="I114" s="103" t="e">
        <f>IF(AND('IOC Input'!$C122="M-OP",'IOC Input'!#REF!&lt;50000),'IOC Input'!Q122,IF(AND('IOC Input'!$C122="M-OP",'IOC Input'!#REF!&gt;=50000),'IOC Input'!Q122,""))</f>
        <v>#REF!</v>
      </c>
      <c r="J114" s="105" t="e">
        <f>IF(AND('IOC Input'!$C122="M-OP",'IOC Input'!#REF!&lt;50000),RIGHT('IOC Input'!P122,6),IF(AND('IOC Input'!$C122="M-OP",'IOC Input'!#REF!&gt;=50000),RIGHT('IOC Input'!P122,6),""))</f>
        <v>#REF!</v>
      </c>
      <c r="K114" s="106" t="str">
        <f>IF(AND('IOC Input'!$C122="M-OP",'IOC Input'!$R122="C"),'IOC Input'!#REF!,"")</f>
        <v/>
      </c>
      <c r="L114" s="106" t="str">
        <f>IF(AND('IOC Input'!$C122="M-OP",'IOC Input'!$R122="D"),'IOC Input'!#REF!,"")</f>
        <v/>
      </c>
      <c r="M114">
        <f t="shared" si="8"/>
        <v>0</v>
      </c>
    </row>
    <row r="115" spans="1:13" ht="18.75">
      <c r="A115" s="102" t="s">
        <v>111</v>
      </c>
      <c r="B115" s="103" t="e">
        <f>IF(AND('IOC Input'!$C123="M-OP",'IOC Input'!#REF!&lt;50000),'IOC Input'!AC123,IF(AND('IOC Input'!$C123="M-OP",'IOC Input'!#REF!&gt;=50000),'IOC Input'!AC123,""))</f>
        <v>#REF!</v>
      </c>
      <c r="C115" s="103" t="e">
        <f>IF(AND('IOC Input'!$C123="M-OP",'IOC Input'!#REF!&lt;50000),'IOC Input'!AD123,IF(AND('IOC Input'!$C123="M-OP",'IOC Input'!#REF!&gt;=50000),'IOC Input'!AD123,""))</f>
        <v>#REF!</v>
      </c>
      <c r="D115" s="103" t="e">
        <f>IF(AND('IOC Input'!$C123="M-OP",'IOC Input'!#REF!&lt;50000),'IOC Input'!AE123,IF(AND('IOC Input'!$C123="M-OP",'IOC Input'!#REF!&gt;=50000),'IOC Input'!AE123,""))</f>
        <v>#REF!</v>
      </c>
      <c r="E115" s="103" t="e">
        <f>IF(AND('IOC Input'!$C123="M-OP",'IOC Input'!#REF!&lt;50000),'IOC Input'!AF123,IF(AND('IOC Input'!$C123="M-OP",'IOC Input'!#REF!&gt;=50000),'IOC Input'!AF123,""))</f>
        <v>#REF!</v>
      </c>
      <c r="F115" s="103" t="e">
        <f>IF(AND('IOC Input'!$C123="M-OP",'IOC Input'!#REF!&lt;50000),'IOC Input'!AG123,IF(AND('IOC Input'!$C123="M-OP",'IOC Input'!#REF!&gt;=50000),'IOC Input'!AG123,""))</f>
        <v>#REF!</v>
      </c>
      <c r="G115" s="103" t="e">
        <f>IF(AND('IOC Input'!$C123="M-OP",'IOC Input'!#REF!&lt;50000),'IOC Input'!AH123,IF(AND('IOC Input'!$C123="M-OP",'IOC Input'!#REF!&gt;=50000),'IOC Input'!AH123,""))</f>
        <v>#REF!</v>
      </c>
      <c r="H115" s="103" t="e">
        <f>IF(AND('IOC Input'!$C123="M-OP",'IOC Input'!#REF!&lt;50000),'IOC Input'!AI123,IF(AND('IOC Input'!$C123="M-OP",'IOC Input'!#REF!&gt;=50000),'IOC Input'!AI123,""))</f>
        <v>#REF!</v>
      </c>
      <c r="I115" s="103" t="e">
        <f>IF(AND('IOC Input'!$C123="M-OP",'IOC Input'!#REF!&lt;50000),'IOC Input'!Q123,IF(AND('IOC Input'!$C123="M-OP",'IOC Input'!#REF!&gt;=50000),'IOC Input'!Q123,""))</f>
        <v>#REF!</v>
      </c>
      <c r="J115" s="105" t="e">
        <f>IF(AND('IOC Input'!$C123="M-OP",'IOC Input'!#REF!&lt;50000),RIGHT('IOC Input'!P123,6),IF(AND('IOC Input'!$C123="M-OP",'IOC Input'!#REF!&gt;=50000),RIGHT('IOC Input'!P123,6),""))</f>
        <v>#REF!</v>
      </c>
      <c r="K115" s="106" t="str">
        <f>IF(AND('IOC Input'!$C123="M-OP",'IOC Input'!$R123="C"),'IOC Input'!#REF!,"")</f>
        <v/>
      </c>
      <c r="L115" s="106" t="str">
        <f>IF(AND('IOC Input'!$C123="M-OP",'IOC Input'!$R123="D"),'IOC Input'!#REF!,"")</f>
        <v/>
      </c>
      <c r="M115">
        <f t="shared" si="8"/>
        <v>0</v>
      </c>
    </row>
    <row r="116" spans="1:13" ht="18.75">
      <c r="A116" s="102" t="s">
        <v>111</v>
      </c>
      <c r="B116" s="103" t="e">
        <f>IF(AND('IOC Input'!$C124="M-OP",'IOC Input'!#REF!&lt;50000),'IOC Input'!AC124,IF(AND('IOC Input'!$C124="M-OP",'IOC Input'!#REF!&gt;=50000),'IOC Input'!AC124,""))</f>
        <v>#REF!</v>
      </c>
      <c r="C116" s="103" t="e">
        <f>IF(AND('IOC Input'!$C124="M-OP",'IOC Input'!#REF!&lt;50000),'IOC Input'!AD124,IF(AND('IOC Input'!$C124="M-OP",'IOC Input'!#REF!&gt;=50000),'IOC Input'!AD124,""))</f>
        <v>#REF!</v>
      </c>
      <c r="D116" s="103" t="e">
        <f>IF(AND('IOC Input'!$C124="M-OP",'IOC Input'!#REF!&lt;50000),'IOC Input'!AE124,IF(AND('IOC Input'!$C124="M-OP",'IOC Input'!#REF!&gt;=50000),'IOC Input'!AE124,""))</f>
        <v>#REF!</v>
      </c>
      <c r="E116" s="103" t="e">
        <f>IF(AND('IOC Input'!$C124="M-OP",'IOC Input'!#REF!&lt;50000),'IOC Input'!AF124,IF(AND('IOC Input'!$C124="M-OP",'IOC Input'!#REF!&gt;=50000),'IOC Input'!AF124,""))</f>
        <v>#REF!</v>
      </c>
      <c r="F116" s="103" t="e">
        <f>IF(AND('IOC Input'!$C124="M-OP",'IOC Input'!#REF!&lt;50000),'IOC Input'!AG124,IF(AND('IOC Input'!$C124="M-OP",'IOC Input'!#REF!&gt;=50000),'IOC Input'!AG124,""))</f>
        <v>#REF!</v>
      </c>
      <c r="G116" s="103" t="e">
        <f>IF(AND('IOC Input'!$C124="M-OP",'IOC Input'!#REF!&lt;50000),'IOC Input'!AH124,IF(AND('IOC Input'!$C124="M-OP",'IOC Input'!#REF!&gt;=50000),'IOC Input'!AH124,""))</f>
        <v>#REF!</v>
      </c>
      <c r="H116" s="103" t="e">
        <f>IF(AND('IOC Input'!$C124="M-OP",'IOC Input'!#REF!&lt;50000),'IOC Input'!AI124,IF(AND('IOC Input'!$C124="M-OP",'IOC Input'!#REF!&gt;=50000),'IOC Input'!AI124,""))</f>
        <v>#REF!</v>
      </c>
      <c r="I116" s="103" t="e">
        <f>IF(AND('IOC Input'!$C124="M-OP",'IOC Input'!#REF!&lt;50000),'IOC Input'!Q124,IF(AND('IOC Input'!$C124="M-OP",'IOC Input'!#REF!&gt;=50000),'IOC Input'!Q124,""))</f>
        <v>#REF!</v>
      </c>
      <c r="J116" s="105" t="e">
        <f>IF(AND('IOC Input'!$C124="M-OP",'IOC Input'!#REF!&lt;50000),RIGHT('IOC Input'!P124,6),IF(AND('IOC Input'!$C124="M-OP",'IOC Input'!#REF!&gt;=50000),RIGHT('IOC Input'!P124,6),""))</f>
        <v>#REF!</v>
      </c>
      <c r="K116" s="106" t="str">
        <f>IF(AND('IOC Input'!$C124="M-OP",'IOC Input'!$R124="C"),'IOC Input'!#REF!,"")</f>
        <v/>
      </c>
      <c r="L116" s="106" t="str">
        <f>IF(AND('IOC Input'!$C124="M-OP",'IOC Input'!$R124="D"),'IOC Input'!#REF!,"")</f>
        <v/>
      </c>
      <c r="M116">
        <f t="shared" si="8"/>
        <v>0</v>
      </c>
    </row>
    <row r="117" spans="1:13" ht="18.75">
      <c r="A117" s="102" t="s">
        <v>111</v>
      </c>
      <c r="B117" s="103" t="e">
        <f>IF(AND('IOC Input'!$C125="M-OP",'IOC Input'!#REF!&lt;50000),'IOC Input'!AC125,IF(AND('IOC Input'!$C125="M-OP",'IOC Input'!#REF!&gt;=50000),'IOC Input'!AC125,""))</f>
        <v>#REF!</v>
      </c>
      <c r="C117" s="103" t="e">
        <f>IF(AND('IOC Input'!$C125="M-OP",'IOC Input'!#REF!&lt;50000),'IOC Input'!AD125,IF(AND('IOC Input'!$C125="M-OP",'IOC Input'!#REF!&gt;=50000),'IOC Input'!AD125,""))</f>
        <v>#REF!</v>
      </c>
      <c r="D117" s="103" t="e">
        <f>IF(AND('IOC Input'!$C125="M-OP",'IOC Input'!#REF!&lt;50000),'IOC Input'!AE125,IF(AND('IOC Input'!$C125="M-OP",'IOC Input'!#REF!&gt;=50000),'IOC Input'!AE125,""))</f>
        <v>#REF!</v>
      </c>
      <c r="E117" s="103" t="e">
        <f>IF(AND('IOC Input'!$C125="M-OP",'IOC Input'!#REF!&lt;50000),'IOC Input'!AF125,IF(AND('IOC Input'!$C125="M-OP",'IOC Input'!#REF!&gt;=50000),'IOC Input'!AF125,""))</f>
        <v>#REF!</v>
      </c>
      <c r="F117" s="103" t="e">
        <f>IF(AND('IOC Input'!$C125="M-OP",'IOC Input'!#REF!&lt;50000),'IOC Input'!AG125,IF(AND('IOC Input'!$C125="M-OP",'IOC Input'!#REF!&gt;=50000),'IOC Input'!AG125,""))</f>
        <v>#REF!</v>
      </c>
      <c r="G117" s="103" t="e">
        <f>IF(AND('IOC Input'!$C125="M-OP",'IOC Input'!#REF!&lt;50000),'IOC Input'!AH125,IF(AND('IOC Input'!$C125="M-OP",'IOC Input'!#REF!&gt;=50000),'IOC Input'!AH125,""))</f>
        <v>#REF!</v>
      </c>
      <c r="H117" s="103" t="e">
        <f>IF(AND('IOC Input'!$C125="M-OP",'IOC Input'!#REF!&lt;50000),'IOC Input'!AI125,IF(AND('IOC Input'!$C125="M-OP",'IOC Input'!#REF!&gt;=50000),'IOC Input'!AI125,""))</f>
        <v>#REF!</v>
      </c>
      <c r="I117" s="103" t="e">
        <f>IF(AND('IOC Input'!$C125="M-OP",'IOC Input'!#REF!&lt;50000),'IOC Input'!Q125,IF(AND('IOC Input'!$C125="M-OP",'IOC Input'!#REF!&gt;=50000),'IOC Input'!Q125,""))</f>
        <v>#REF!</v>
      </c>
      <c r="J117" s="105" t="e">
        <f>IF(AND('IOC Input'!$C125="M-OP",'IOC Input'!#REF!&lt;50000),RIGHT('IOC Input'!P125,6),IF(AND('IOC Input'!$C125="M-OP",'IOC Input'!#REF!&gt;=50000),RIGHT('IOC Input'!P125,6),""))</f>
        <v>#REF!</v>
      </c>
      <c r="K117" s="106" t="str">
        <f>IF(AND('IOC Input'!$C125="M-OP",'IOC Input'!$R125="C"),'IOC Input'!#REF!,"")</f>
        <v/>
      </c>
      <c r="L117" s="106" t="str">
        <f>IF(AND('IOC Input'!$C125="M-OP",'IOC Input'!$R125="D"),'IOC Input'!#REF!,"")</f>
        <v/>
      </c>
      <c r="M117">
        <f t="shared" si="8"/>
        <v>0</v>
      </c>
    </row>
    <row r="118" spans="1:13" ht="18.75">
      <c r="A118" s="102" t="s">
        <v>111</v>
      </c>
      <c r="B118" s="103" t="e">
        <f>IF(AND('IOC Input'!$C126="M-OP",'IOC Input'!#REF!&lt;50000),'IOC Input'!AC126,IF(AND('IOC Input'!$C126="M-OP",'IOC Input'!#REF!&gt;=50000),'IOC Input'!AC126,""))</f>
        <v>#REF!</v>
      </c>
      <c r="C118" s="103" t="e">
        <f>IF(AND('IOC Input'!$C126="M-OP",'IOC Input'!#REF!&lt;50000),'IOC Input'!AD126,IF(AND('IOC Input'!$C126="M-OP",'IOC Input'!#REF!&gt;=50000),'IOC Input'!AD126,""))</f>
        <v>#REF!</v>
      </c>
      <c r="D118" s="103" t="e">
        <f>IF(AND('IOC Input'!$C126="M-OP",'IOC Input'!#REF!&lt;50000),'IOC Input'!AE126,IF(AND('IOC Input'!$C126="M-OP",'IOC Input'!#REF!&gt;=50000),'IOC Input'!AE126,""))</f>
        <v>#REF!</v>
      </c>
      <c r="E118" s="103" t="e">
        <f>IF(AND('IOC Input'!$C126="M-OP",'IOC Input'!#REF!&lt;50000),'IOC Input'!AF126,IF(AND('IOC Input'!$C126="M-OP",'IOC Input'!#REF!&gt;=50000),'IOC Input'!AF126,""))</f>
        <v>#REF!</v>
      </c>
      <c r="F118" s="103" t="e">
        <f>IF(AND('IOC Input'!$C126="M-OP",'IOC Input'!#REF!&lt;50000),'IOC Input'!AG126,IF(AND('IOC Input'!$C126="M-OP",'IOC Input'!#REF!&gt;=50000),'IOC Input'!AG126,""))</f>
        <v>#REF!</v>
      </c>
      <c r="G118" s="103" t="e">
        <f>IF(AND('IOC Input'!$C126="M-OP",'IOC Input'!#REF!&lt;50000),'IOC Input'!AH126,IF(AND('IOC Input'!$C126="M-OP",'IOC Input'!#REF!&gt;=50000),'IOC Input'!AH126,""))</f>
        <v>#REF!</v>
      </c>
      <c r="H118" s="103" t="e">
        <f>IF(AND('IOC Input'!$C126="M-OP",'IOC Input'!#REF!&lt;50000),'IOC Input'!AI126,IF(AND('IOC Input'!$C126="M-OP",'IOC Input'!#REF!&gt;=50000),'IOC Input'!AI126,""))</f>
        <v>#REF!</v>
      </c>
      <c r="I118" s="103" t="e">
        <f>IF(AND('IOC Input'!$C126="M-OP",'IOC Input'!#REF!&lt;50000),'IOC Input'!Q126,IF(AND('IOC Input'!$C126="M-OP",'IOC Input'!#REF!&gt;=50000),'IOC Input'!Q126,""))</f>
        <v>#REF!</v>
      </c>
      <c r="J118" s="105" t="e">
        <f>IF(AND('IOC Input'!$C126="M-OP",'IOC Input'!#REF!&lt;50000),RIGHT('IOC Input'!P126,6),IF(AND('IOC Input'!$C126="M-OP",'IOC Input'!#REF!&gt;=50000),RIGHT('IOC Input'!P126,6),""))</f>
        <v>#REF!</v>
      </c>
      <c r="K118" s="106" t="str">
        <f>IF(AND('IOC Input'!$C126="M-OP",'IOC Input'!$R126="C"),'IOC Input'!#REF!,"")</f>
        <v/>
      </c>
      <c r="L118" s="106" t="str">
        <f>IF(AND('IOC Input'!$C126="M-OP",'IOC Input'!$R126="D"),'IOC Input'!#REF!,"")</f>
        <v/>
      </c>
      <c r="M118">
        <f t="shared" si="8"/>
        <v>0</v>
      </c>
    </row>
    <row r="119" spans="1:13" ht="18.75">
      <c r="A119" s="102" t="s">
        <v>111</v>
      </c>
      <c r="B119" s="103" t="e">
        <f>IF(AND('IOC Input'!$C127="M-OP",'IOC Input'!#REF!&lt;50000),'IOC Input'!AC127,IF(AND('IOC Input'!$C127="M-OP",'IOC Input'!#REF!&gt;=50000),'IOC Input'!AC127,""))</f>
        <v>#REF!</v>
      </c>
      <c r="C119" s="103" t="e">
        <f>IF(AND('IOC Input'!$C127="M-OP",'IOC Input'!#REF!&lt;50000),'IOC Input'!AD127,IF(AND('IOC Input'!$C127="M-OP",'IOC Input'!#REF!&gt;=50000),'IOC Input'!AD127,""))</f>
        <v>#REF!</v>
      </c>
      <c r="D119" s="103" t="e">
        <f>IF(AND('IOC Input'!$C127="M-OP",'IOC Input'!#REF!&lt;50000),'IOC Input'!AE127,IF(AND('IOC Input'!$C127="M-OP",'IOC Input'!#REF!&gt;=50000),'IOC Input'!AE127,""))</f>
        <v>#REF!</v>
      </c>
      <c r="E119" s="103" t="e">
        <f>IF(AND('IOC Input'!$C127="M-OP",'IOC Input'!#REF!&lt;50000),'IOC Input'!AF127,IF(AND('IOC Input'!$C127="M-OP",'IOC Input'!#REF!&gt;=50000),'IOC Input'!AF127,""))</f>
        <v>#REF!</v>
      </c>
      <c r="F119" s="103" t="e">
        <f>IF(AND('IOC Input'!$C127="M-OP",'IOC Input'!#REF!&lt;50000),'IOC Input'!AG127,IF(AND('IOC Input'!$C127="M-OP",'IOC Input'!#REF!&gt;=50000),'IOC Input'!AG127,""))</f>
        <v>#REF!</v>
      </c>
      <c r="G119" s="103" t="e">
        <f>IF(AND('IOC Input'!$C127="M-OP",'IOC Input'!#REF!&lt;50000),'IOC Input'!AH127,IF(AND('IOC Input'!$C127="M-OP",'IOC Input'!#REF!&gt;=50000),'IOC Input'!AH127,""))</f>
        <v>#REF!</v>
      </c>
      <c r="H119" s="107"/>
      <c r="I119" s="103" t="e">
        <f>IF(AND('IOC Input'!$C127="M-OP",'IOC Input'!#REF!&lt;50000),'IOC Input'!Q127,IF(AND('IOC Input'!$C127="M-OP",'IOC Input'!#REF!&gt;=50000),'IOC Input'!Q127,""))</f>
        <v>#REF!</v>
      </c>
      <c r="J119" s="105" t="e">
        <f>IF(AND('IOC Input'!$C127="M-OP",'IOC Input'!#REF!&lt;50000),RIGHT('IOC Input'!P127,6),IF(AND('IOC Input'!$C127="M-OP",'IOC Input'!#REF!&gt;=50000),RIGHT('IOC Input'!P127,6),""))</f>
        <v>#REF!</v>
      </c>
      <c r="K119" s="106" t="str">
        <f>IF(AND('IOC Input'!$C127="M-OP",'IOC Input'!$R127="C"),'IOC Input'!#REF!,"")</f>
        <v/>
      </c>
      <c r="L119" s="106" t="str">
        <f>IF(AND('IOC Input'!$C127="M-OP",'IOC Input'!$R127="D"),'IOC Input'!#REF!,"")</f>
        <v/>
      </c>
      <c r="M119">
        <f t="shared" si="8"/>
        <v>0</v>
      </c>
    </row>
    <row r="120" spans="1:13" ht="18.75">
      <c r="A120" s="102"/>
      <c r="B120" s="103"/>
      <c r="C120" s="104"/>
      <c r="D120" s="103"/>
      <c r="E120" s="104"/>
      <c r="F120" s="103"/>
      <c r="G120" s="103"/>
      <c r="H120" s="107"/>
      <c r="I120" s="103"/>
      <c r="J120" s="110"/>
      <c r="K120" s="111"/>
      <c r="L120" s="111"/>
    </row>
    <row r="121" spans="1:13" ht="18.75">
      <c r="A121" s="102" t="s">
        <v>111</v>
      </c>
      <c r="B121" s="103" t="e">
        <f>IF(AND('IOC Input'!$C129="M-OP",'IOC Input'!#REF!&lt;50000),"119503",IF(AND('IOC Input'!$C129="M-OP",'IOC Input'!#REF!&gt;=50000),"119500",""))</f>
        <v>#REF!</v>
      </c>
      <c r="C121" s="104"/>
      <c r="D121" s="103"/>
      <c r="E121" s="104"/>
      <c r="F121" s="103"/>
      <c r="G121" s="103"/>
      <c r="H121" s="103" t="e">
        <f>IF(AND('IOC Input'!$C129="M-OP",'IOC Input'!#REF!&lt;50000),'IOC Input'!AI129,IF(AND('IOC Input'!$C129="M-OP",'IOC Input'!#REF!&gt;=50000),'IOC Input'!AI129,""))</f>
        <v>#REF!</v>
      </c>
      <c r="I121" s="103" t="e">
        <f>+I122</f>
        <v>#REF!</v>
      </c>
      <c r="J121" s="105" t="e">
        <f>+J122</f>
        <v>#REF!</v>
      </c>
      <c r="K121" s="106" t="str">
        <f>IF(AND('IOC Input'!$C129="M-OP",'IOC Input'!$R129="C"),'IOC Input'!#REF!,"")</f>
        <v/>
      </c>
      <c r="L121" s="106" t="str">
        <f>IF(AND('IOC Input'!$C129="M-OP",'IOC Input'!$R129="D"),'IOC Input'!#REF!,"")</f>
        <v/>
      </c>
      <c r="M121">
        <f>IF(SUM(K121:L121)&gt;0,1,0)</f>
        <v>0</v>
      </c>
    </row>
    <row r="122" spans="1:13" ht="18.75">
      <c r="A122" s="102" t="s">
        <v>111</v>
      </c>
      <c r="B122" s="103" t="e">
        <f>IF(AND('IOC Input'!$C130="M-OP",'IOC Input'!#REF!&lt;50000),'IOC Input'!AC130,IF(AND('IOC Input'!$C130="M-OP",'IOC Input'!#REF!&gt;=50000),'IOC Input'!AC130,""))</f>
        <v>#REF!</v>
      </c>
      <c r="C122" s="103" t="e">
        <f>IF(AND('IOC Input'!$C130="M-OP",'IOC Input'!#REF!&lt;50000),'IOC Input'!AD130,IF(AND('IOC Input'!$C130="M-OP",'IOC Input'!#REF!&gt;=50000),'IOC Input'!AD130,""))</f>
        <v>#REF!</v>
      </c>
      <c r="D122" s="103" t="e">
        <f>IF(AND('IOC Input'!$C130="M-OP",'IOC Input'!#REF!&lt;50000),'IOC Input'!AE130,IF(AND('IOC Input'!$C130="M-OP",'IOC Input'!#REF!&gt;=50000),'IOC Input'!AE130,""))</f>
        <v>#REF!</v>
      </c>
      <c r="E122" s="103" t="e">
        <f>IF(AND('IOC Input'!$C130="M-OP",'IOC Input'!#REF!&lt;50000),'IOC Input'!AF130,IF(AND('IOC Input'!$C130="M-OP",'IOC Input'!#REF!&gt;=50000),'IOC Input'!AF130,""))</f>
        <v>#REF!</v>
      </c>
      <c r="F122" s="103" t="e">
        <f>IF(AND('IOC Input'!$C130="M-OP",'IOC Input'!#REF!&lt;50000),'IOC Input'!AG130,IF(AND('IOC Input'!$C130="M-OP",'IOC Input'!#REF!&gt;=50000),'IOC Input'!AG130,""))</f>
        <v>#REF!</v>
      </c>
      <c r="G122" s="103" t="e">
        <f>IF(AND('IOC Input'!$C130="M-OP",'IOC Input'!#REF!&lt;50000),'IOC Input'!AH130,IF(AND('IOC Input'!$C130="M-OP",'IOC Input'!#REF!&gt;=50000),'IOC Input'!AH130,""))</f>
        <v>#REF!</v>
      </c>
      <c r="H122" s="103" t="e">
        <f>IF(AND('IOC Input'!$C130="M-OP",'IOC Input'!#REF!&lt;50000),'IOC Input'!AI130,IF(AND('IOC Input'!$C130="M-OP",'IOC Input'!#REF!&gt;=50000),'IOC Input'!AI130,""))</f>
        <v>#REF!</v>
      </c>
      <c r="I122" s="103" t="e">
        <f>IF(AND('IOC Input'!$C130="M-OP",'IOC Input'!#REF!&lt;50000),'IOC Input'!Q130,IF(AND('IOC Input'!$C130="M-OP",'IOC Input'!#REF!&gt;=50000),'IOC Input'!Q130,""))</f>
        <v>#REF!</v>
      </c>
      <c r="J122" s="105" t="e">
        <f>IF(AND('IOC Input'!$C130="M-OP",'IOC Input'!#REF!&lt;50000),RIGHT('IOC Input'!P130,6),IF(AND('IOC Input'!$C130="M-OP",'IOC Input'!#REF!&gt;=50000),RIGHT('IOC Input'!P130,6),""))</f>
        <v>#REF!</v>
      </c>
      <c r="K122" s="106" t="str">
        <f>IF(AND('IOC Input'!$C130="M-OP",'IOC Input'!$R130="C"),'IOC Input'!#REF!,"")</f>
        <v/>
      </c>
      <c r="L122" s="106" t="str">
        <f>IF(AND('IOC Input'!$C130="M-OP",'IOC Input'!$R130="D"),'IOC Input'!#REF!,"")</f>
        <v/>
      </c>
      <c r="M122">
        <f t="shared" ref="M122:M128" si="9">IF(SUM(K122:L122)&gt;0,1,0)</f>
        <v>0</v>
      </c>
    </row>
    <row r="123" spans="1:13" ht="18.75">
      <c r="A123" s="102" t="s">
        <v>111</v>
      </c>
      <c r="B123" s="103" t="e">
        <f>IF(AND('IOC Input'!$C131="M-OP",'IOC Input'!#REF!&lt;50000),'IOC Input'!AC131,IF(AND('IOC Input'!$C131="M-OP",'IOC Input'!#REF!&gt;=50000),'IOC Input'!AC131,""))</f>
        <v>#REF!</v>
      </c>
      <c r="C123" s="103" t="e">
        <f>IF(AND('IOC Input'!$C131="M-OP",'IOC Input'!#REF!&lt;50000),'IOC Input'!AD131,IF(AND('IOC Input'!$C131="M-OP",'IOC Input'!#REF!&gt;=50000),'IOC Input'!AD131,""))</f>
        <v>#REF!</v>
      </c>
      <c r="D123" s="103" t="e">
        <f>IF(AND('IOC Input'!$C131="M-OP",'IOC Input'!#REF!&lt;50000),'IOC Input'!AE131,IF(AND('IOC Input'!$C131="M-OP",'IOC Input'!#REF!&gt;=50000),'IOC Input'!AE131,""))</f>
        <v>#REF!</v>
      </c>
      <c r="E123" s="103" t="e">
        <f>IF(AND('IOC Input'!$C131="M-OP",'IOC Input'!#REF!&lt;50000),'IOC Input'!AF131,IF(AND('IOC Input'!$C131="M-OP",'IOC Input'!#REF!&gt;=50000),'IOC Input'!AF131,""))</f>
        <v>#REF!</v>
      </c>
      <c r="F123" s="103" t="e">
        <f>IF(AND('IOC Input'!$C131="M-OP",'IOC Input'!#REF!&lt;50000),'IOC Input'!AG131,IF(AND('IOC Input'!$C131="M-OP",'IOC Input'!#REF!&gt;=50000),'IOC Input'!AG131,""))</f>
        <v>#REF!</v>
      </c>
      <c r="G123" s="103" t="e">
        <f>IF(AND('IOC Input'!$C131="M-OP",'IOC Input'!#REF!&lt;50000),'IOC Input'!AH131,IF(AND('IOC Input'!$C131="M-OP",'IOC Input'!#REF!&gt;=50000),'IOC Input'!AH131,""))</f>
        <v>#REF!</v>
      </c>
      <c r="H123" s="103" t="e">
        <f>IF(AND('IOC Input'!$C131="M-OP",'IOC Input'!#REF!&lt;50000),'IOC Input'!AI131,IF(AND('IOC Input'!$C131="M-OP",'IOC Input'!#REF!&gt;=50000),'IOC Input'!AI131,""))</f>
        <v>#REF!</v>
      </c>
      <c r="I123" s="103" t="e">
        <f>IF(AND('IOC Input'!$C131="M-OP",'IOC Input'!#REF!&lt;50000),'IOC Input'!Q131,IF(AND('IOC Input'!$C131="M-OP",'IOC Input'!#REF!&gt;=50000),'IOC Input'!Q131,""))</f>
        <v>#REF!</v>
      </c>
      <c r="J123" s="105" t="e">
        <f>IF(AND('IOC Input'!$C131="M-OP",'IOC Input'!#REF!&lt;50000),RIGHT('IOC Input'!P131,6),IF(AND('IOC Input'!$C131="M-OP",'IOC Input'!#REF!&gt;=50000),RIGHT('IOC Input'!P131,6),""))</f>
        <v>#REF!</v>
      </c>
      <c r="K123" s="106" t="str">
        <f>IF(AND('IOC Input'!$C131="M-OP",'IOC Input'!$R131="C"),'IOC Input'!#REF!,"")</f>
        <v/>
      </c>
      <c r="L123" s="106" t="str">
        <f>IF(AND('IOC Input'!$C131="M-OP",'IOC Input'!$R131="D"),'IOC Input'!#REF!,"")</f>
        <v/>
      </c>
      <c r="M123">
        <f t="shared" si="9"/>
        <v>0</v>
      </c>
    </row>
    <row r="124" spans="1:13" ht="18.75">
      <c r="A124" s="102" t="s">
        <v>111</v>
      </c>
      <c r="B124" s="103" t="e">
        <f>IF(AND('IOC Input'!$C132="M-OP",'IOC Input'!#REF!&lt;50000),'IOC Input'!AC132,IF(AND('IOC Input'!$C132="M-OP",'IOC Input'!#REF!&gt;=50000),'IOC Input'!AC132,""))</f>
        <v>#REF!</v>
      </c>
      <c r="C124" s="103" t="e">
        <f>IF(AND('IOC Input'!$C132="M-OP",'IOC Input'!#REF!&lt;50000),'IOC Input'!AD132,IF(AND('IOC Input'!$C132="M-OP",'IOC Input'!#REF!&gt;=50000),'IOC Input'!AD132,""))</f>
        <v>#REF!</v>
      </c>
      <c r="D124" s="103" t="e">
        <f>IF(AND('IOC Input'!$C132="M-OP",'IOC Input'!#REF!&lt;50000),'IOC Input'!AE132,IF(AND('IOC Input'!$C132="M-OP",'IOC Input'!#REF!&gt;=50000),'IOC Input'!AE132,""))</f>
        <v>#REF!</v>
      </c>
      <c r="E124" s="103" t="e">
        <f>IF(AND('IOC Input'!$C132="M-OP",'IOC Input'!#REF!&lt;50000),'IOC Input'!AF132,IF(AND('IOC Input'!$C132="M-OP",'IOC Input'!#REF!&gt;=50000),'IOC Input'!AF132,""))</f>
        <v>#REF!</v>
      </c>
      <c r="F124" s="103" t="e">
        <f>IF(AND('IOC Input'!$C132="M-OP",'IOC Input'!#REF!&lt;50000),'IOC Input'!AG132,IF(AND('IOC Input'!$C132="M-OP",'IOC Input'!#REF!&gt;=50000),'IOC Input'!AG132,""))</f>
        <v>#REF!</v>
      </c>
      <c r="G124" s="103" t="e">
        <f>IF(AND('IOC Input'!$C132="M-OP",'IOC Input'!#REF!&lt;50000),'IOC Input'!AH132,IF(AND('IOC Input'!$C132="M-OP",'IOC Input'!#REF!&gt;=50000),'IOC Input'!AH132,""))</f>
        <v>#REF!</v>
      </c>
      <c r="H124" s="103" t="e">
        <f>IF(AND('IOC Input'!$C132="M-OP",'IOC Input'!#REF!&lt;50000),'IOC Input'!AI132,IF(AND('IOC Input'!$C132="M-OP",'IOC Input'!#REF!&gt;=50000),'IOC Input'!AI132,""))</f>
        <v>#REF!</v>
      </c>
      <c r="I124" s="103" t="e">
        <f>IF(AND('IOC Input'!$C132="M-OP",'IOC Input'!#REF!&lt;50000),'IOC Input'!Q132,IF(AND('IOC Input'!$C132="M-OP",'IOC Input'!#REF!&gt;=50000),'IOC Input'!Q132,""))</f>
        <v>#REF!</v>
      </c>
      <c r="J124" s="105" t="e">
        <f>IF(AND('IOC Input'!$C132="M-OP",'IOC Input'!#REF!&lt;50000),RIGHT('IOC Input'!P132,6),IF(AND('IOC Input'!$C132="M-OP",'IOC Input'!#REF!&gt;=50000),RIGHT('IOC Input'!P132,6),""))</f>
        <v>#REF!</v>
      </c>
      <c r="K124" s="106" t="str">
        <f>IF(AND('IOC Input'!$C132="M-OP",'IOC Input'!$R132="C"),'IOC Input'!#REF!,"")</f>
        <v/>
      </c>
      <c r="L124" s="106" t="str">
        <f>IF(AND('IOC Input'!$C132="M-OP",'IOC Input'!$R132="D"),'IOC Input'!#REF!,"")</f>
        <v/>
      </c>
      <c r="M124">
        <f t="shared" si="9"/>
        <v>0</v>
      </c>
    </row>
    <row r="125" spans="1:13" ht="18.75">
      <c r="A125" s="102" t="s">
        <v>111</v>
      </c>
      <c r="B125" s="103" t="e">
        <f>IF(AND('IOC Input'!$C133="M-OP",'IOC Input'!#REF!&lt;50000),'IOC Input'!AC133,IF(AND('IOC Input'!$C133="M-OP",'IOC Input'!#REF!&gt;=50000),'IOC Input'!AC133,""))</f>
        <v>#REF!</v>
      </c>
      <c r="C125" s="103" t="e">
        <f>IF(AND('IOC Input'!$C133="M-OP",'IOC Input'!#REF!&lt;50000),'IOC Input'!AD133,IF(AND('IOC Input'!$C133="M-OP",'IOC Input'!#REF!&gt;=50000),'IOC Input'!AD133,""))</f>
        <v>#REF!</v>
      </c>
      <c r="D125" s="103" t="e">
        <f>IF(AND('IOC Input'!$C133="M-OP",'IOC Input'!#REF!&lt;50000),'IOC Input'!AE133,IF(AND('IOC Input'!$C133="M-OP",'IOC Input'!#REF!&gt;=50000),'IOC Input'!AE133,""))</f>
        <v>#REF!</v>
      </c>
      <c r="E125" s="103" t="e">
        <f>IF(AND('IOC Input'!$C133="M-OP",'IOC Input'!#REF!&lt;50000),'IOC Input'!AF133,IF(AND('IOC Input'!$C133="M-OP",'IOC Input'!#REF!&gt;=50000),'IOC Input'!AF133,""))</f>
        <v>#REF!</v>
      </c>
      <c r="F125" s="103" t="e">
        <f>IF(AND('IOC Input'!$C133="M-OP",'IOC Input'!#REF!&lt;50000),'IOC Input'!AG133,IF(AND('IOC Input'!$C133="M-OP",'IOC Input'!#REF!&gt;=50000),'IOC Input'!AG133,""))</f>
        <v>#REF!</v>
      </c>
      <c r="G125" s="103" t="e">
        <f>IF(AND('IOC Input'!$C133="M-OP",'IOC Input'!#REF!&lt;50000),'IOC Input'!AH133,IF(AND('IOC Input'!$C133="M-OP",'IOC Input'!#REF!&gt;=50000),'IOC Input'!AH133,""))</f>
        <v>#REF!</v>
      </c>
      <c r="H125" s="103" t="e">
        <f>IF(AND('IOC Input'!$C133="M-OP",'IOC Input'!#REF!&lt;50000),'IOC Input'!AI133,IF(AND('IOC Input'!$C133="M-OP",'IOC Input'!#REF!&gt;=50000),'IOC Input'!AI133,""))</f>
        <v>#REF!</v>
      </c>
      <c r="I125" s="103" t="e">
        <f>IF(AND('IOC Input'!$C133="M-OP",'IOC Input'!#REF!&lt;50000),'IOC Input'!Q133,IF(AND('IOC Input'!$C133="M-OP",'IOC Input'!#REF!&gt;=50000),'IOC Input'!Q133,""))</f>
        <v>#REF!</v>
      </c>
      <c r="J125" s="105" t="e">
        <f>IF(AND('IOC Input'!$C133="M-OP",'IOC Input'!#REF!&lt;50000),RIGHT('IOC Input'!P133,6),IF(AND('IOC Input'!$C133="M-OP",'IOC Input'!#REF!&gt;=50000),RIGHT('IOC Input'!P133,6),""))</f>
        <v>#REF!</v>
      </c>
      <c r="K125" s="106" t="str">
        <f>IF(AND('IOC Input'!$C133="M-OP",'IOC Input'!$R133="C"),'IOC Input'!#REF!,"")</f>
        <v/>
      </c>
      <c r="L125" s="106" t="str">
        <f>IF(AND('IOC Input'!$C133="M-OP",'IOC Input'!$R133="D"),'IOC Input'!#REF!,"")</f>
        <v/>
      </c>
      <c r="M125">
        <f t="shared" si="9"/>
        <v>0</v>
      </c>
    </row>
    <row r="126" spans="1:13" ht="18.75">
      <c r="A126" s="102" t="s">
        <v>111</v>
      </c>
      <c r="B126" s="103" t="e">
        <f>IF(AND('IOC Input'!$C134="M-OP",'IOC Input'!#REF!&lt;50000),'IOC Input'!AC134,IF(AND('IOC Input'!$C134="M-OP",'IOC Input'!#REF!&gt;=50000),'IOC Input'!AC134,""))</f>
        <v>#REF!</v>
      </c>
      <c r="C126" s="103" t="e">
        <f>IF(AND('IOC Input'!$C134="M-OP",'IOC Input'!#REF!&lt;50000),'IOC Input'!AD134,IF(AND('IOC Input'!$C134="M-OP",'IOC Input'!#REF!&gt;=50000),'IOC Input'!AD134,""))</f>
        <v>#REF!</v>
      </c>
      <c r="D126" s="103" t="e">
        <f>IF(AND('IOC Input'!$C134="M-OP",'IOC Input'!#REF!&lt;50000),'IOC Input'!AE134,IF(AND('IOC Input'!$C134="M-OP",'IOC Input'!#REF!&gt;=50000),'IOC Input'!AE134,""))</f>
        <v>#REF!</v>
      </c>
      <c r="E126" s="103" t="e">
        <f>IF(AND('IOC Input'!$C134="M-OP",'IOC Input'!#REF!&lt;50000),'IOC Input'!AF134,IF(AND('IOC Input'!$C134="M-OP",'IOC Input'!#REF!&gt;=50000),'IOC Input'!AF134,""))</f>
        <v>#REF!</v>
      </c>
      <c r="F126" s="103" t="e">
        <f>IF(AND('IOC Input'!$C134="M-OP",'IOC Input'!#REF!&lt;50000),'IOC Input'!AG134,IF(AND('IOC Input'!$C134="M-OP",'IOC Input'!#REF!&gt;=50000),'IOC Input'!AG134,""))</f>
        <v>#REF!</v>
      </c>
      <c r="G126" s="103" t="e">
        <f>IF(AND('IOC Input'!$C134="M-OP",'IOC Input'!#REF!&lt;50000),'IOC Input'!AH134,IF(AND('IOC Input'!$C134="M-OP",'IOC Input'!#REF!&gt;=50000),'IOC Input'!AH134,""))</f>
        <v>#REF!</v>
      </c>
      <c r="H126" s="103" t="e">
        <f>IF(AND('IOC Input'!$C134="M-OP",'IOC Input'!#REF!&lt;50000),'IOC Input'!AI134,IF(AND('IOC Input'!$C134="M-OP",'IOC Input'!#REF!&gt;=50000),'IOC Input'!AI134,""))</f>
        <v>#REF!</v>
      </c>
      <c r="I126" s="103" t="e">
        <f>IF(AND('IOC Input'!$C134="M-OP",'IOC Input'!#REF!&lt;50000),'IOC Input'!Q134,IF(AND('IOC Input'!$C134="M-OP",'IOC Input'!#REF!&gt;=50000),'IOC Input'!Q134,""))</f>
        <v>#REF!</v>
      </c>
      <c r="J126" s="105" t="e">
        <f>IF(AND('IOC Input'!$C134="M-OP",'IOC Input'!#REF!&lt;50000),RIGHT('IOC Input'!P134,6),IF(AND('IOC Input'!$C134="M-OP",'IOC Input'!#REF!&gt;=50000),RIGHT('IOC Input'!P134,6),""))</f>
        <v>#REF!</v>
      </c>
      <c r="K126" s="106" t="str">
        <f>IF(AND('IOC Input'!$C134="M-OP",'IOC Input'!$R134="C"),'IOC Input'!#REF!,"")</f>
        <v/>
      </c>
      <c r="L126" s="106" t="str">
        <f>IF(AND('IOC Input'!$C134="M-OP",'IOC Input'!$R134="D"),'IOC Input'!#REF!,"")</f>
        <v/>
      </c>
      <c r="M126">
        <f t="shared" si="9"/>
        <v>0</v>
      </c>
    </row>
    <row r="127" spans="1:13" ht="18.75">
      <c r="A127" s="102" t="s">
        <v>111</v>
      </c>
      <c r="B127" s="103" t="e">
        <f>IF(AND('IOC Input'!$C135="M-OP",'IOC Input'!#REF!&lt;50000),'IOC Input'!AC135,IF(AND('IOC Input'!$C135="M-OP",'IOC Input'!#REF!&gt;=50000),'IOC Input'!AC135,""))</f>
        <v>#REF!</v>
      </c>
      <c r="C127" s="103" t="e">
        <f>IF(AND('IOC Input'!$C135="M-OP",'IOC Input'!#REF!&lt;50000),'IOC Input'!AD135,IF(AND('IOC Input'!$C135="M-OP",'IOC Input'!#REF!&gt;=50000),'IOC Input'!AD135,""))</f>
        <v>#REF!</v>
      </c>
      <c r="D127" s="103" t="e">
        <f>IF(AND('IOC Input'!$C135="M-OP",'IOC Input'!#REF!&lt;50000),'IOC Input'!AE135,IF(AND('IOC Input'!$C135="M-OP",'IOC Input'!#REF!&gt;=50000),'IOC Input'!AE135,""))</f>
        <v>#REF!</v>
      </c>
      <c r="E127" s="103" t="e">
        <f>IF(AND('IOC Input'!$C135="M-OP",'IOC Input'!#REF!&lt;50000),'IOC Input'!AF135,IF(AND('IOC Input'!$C135="M-OP",'IOC Input'!#REF!&gt;=50000),'IOC Input'!AF135,""))</f>
        <v>#REF!</v>
      </c>
      <c r="F127" s="103" t="e">
        <f>IF(AND('IOC Input'!$C135="M-OP",'IOC Input'!#REF!&lt;50000),'IOC Input'!AG135,IF(AND('IOC Input'!$C135="M-OP",'IOC Input'!#REF!&gt;=50000),'IOC Input'!AG135,""))</f>
        <v>#REF!</v>
      </c>
      <c r="G127" s="103" t="e">
        <f>IF(AND('IOC Input'!$C135="M-OP",'IOC Input'!#REF!&lt;50000),'IOC Input'!AH135,IF(AND('IOC Input'!$C135="M-OP",'IOC Input'!#REF!&gt;=50000),'IOC Input'!AH135,""))</f>
        <v>#REF!</v>
      </c>
      <c r="H127" s="103" t="e">
        <f>IF(AND('IOC Input'!$C135="M-OP",'IOC Input'!#REF!&lt;50000),'IOC Input'!AI135,IF(AND('IOC Input'!$C135="M-OP",'IOC Input'!#REF!&gt;=50000),'IOC Input'!AI135,""))</f>
        <v>#REF!</v>
      </c>
      <c r="I127" s="103" t="e">
        <f>IF(AND('IOC Input'!$C135="M-OP",'IOC Input'!#REF!&lt;50000),'IOC Input'!Q135,IF(AND('IOC Input'!$C135="M-OP",'IOC Input'!#REF!&gt;=50000),'IOC Input'!Q135,""))</f>
        <v>#REF!</v>
      </c>
      <c r="J127" s="105" t="e">
        <f>IF(AND('IOC Input'!$C135="M-OP",'IOC Input'!#REF!&lt;50000),RIGHT('IOC Input'!P135,6),IF(AND('IOC Input'!$C135="M-OP",'IOC Input'!#REF!&gt;=50000),RIGHT('IOC Input'!P135,6),""))</f>
        <v>#REF!</v>
      </c>
      <c r="K127" s="106" t="str">
        <f>IF(AND('IOC Input'!$C135="M-OP",'IOC Input'!$R135="C"),'IOC Input'!#REF!,"")</f>
        <v/>
      </c>
      <c r="L127" s="106" t="str">
        <f>IF(AND('IOC Input'!$C135="M-OP",'IOC Input'!$R135="D"),'IOC Input'!#REF!,"")</f>
        <v/>
      </c>
      <c r="M127">
        <f t="shared" si="9"/>
        <v>0</v>
      </c>
    </row>
    <row r="128" spans="1:13" ht="18.75">
      <c r="A128" s="102" t="s">
        <v>111</v>
      </c>
      <c r="B128" s="103" t="e">
        <f>IF(AND('IOC Input'!$C136="M-OP",'IOC Input'!#REF!&lt;50000),'IOC Input'!AC136,IF(AND('IOC Input'!$C136="M-OP",'IOC Input'!#REF!&gt;=50000),'IOC Input'!AC136,""))</f>
        <v>#REF!</v>
      </c>
      <c r="C128" s="103" t="e">
        <f>IF(AND('IOC Input'!$C136="M-OP",'IOC Input'!#REF!&lt;50000),'IOC Input'!AD136,IF(AND('IOC Input'!$C136="M-OP",'IOC Input'!#REF!&gt;=50000),'IOC Input'!AD136,""))</f>
        <v>#REF!</v>
      </c>
      <c r="D128" s="103" t="e">
        <f>IF(AND('IOC Input'!$C136="M-OP",'IOC Input'!#REF!&lt;50000),'IOC Input'!AE136,IF(AND('IOC Input'!$C136="M-OP",'IOC Input'!#REF!&gt;=50000),'IOC Input'!AE136,""))</f>
        <v>#REF!</v>
      </c>
      <c r="E128" s="103" t="e">
        <f>IF(AND('IOC Input'!$C136="M-OP",'IOC Input'!#REF!&lt;50000),'IOC Input'!AF136,IF(AND('IOC Input'!$C136="M-OP",'IOC Input'!#REF!&gt;=50000),'IOC Input'!AF136,""))</f>
        <v>#REF!</v>
      </c>
      <c r="F128" s="103" t="e">
        <f>IF(AND('IOC Input'!$C136="M-OP",'IOC Input'!#REF!&lt;50000),'IOC Input'!AG136,IF(AND('IOC Input'!$C136="M-OP",'IOC Input'!#REF!&gt;=50000),'IOC Input'!AG136,""))</f>
        <v>#REF!</v>
      </c>
      <c r="G128" s="103" t="e">
        <f>IF(AND('IOC Input'!$C136="M-OP",'IOC Input'!#REF!&lt;50000),'IOC Input'!AH136,IF(AND('IOC Input'!$C136="M-OP",'IOC Input'!#REF!&gt;=50000),'IOC Input'!AH136,""))</f>
        <v>#REF!</v>
      </c>
      <c r="H128" s="107"/>
      <c r="I128" s="103" t="e">
        <f>IF(AND('IOC Input'!$C136="M-OP",'IOC Input'!#REF!&lt;50000),'IOC Input'!Q136,IF(AND('IOC Input'!$C136="M-OP",'IOC Input'!#REF!&gt;=50000),'IOC Input'!Q136,""))</f>
        <v>#REF!</v>
      </c>
      <c r="J128" s="105" t="e">
        <f>IF(AND('IOC Input'!$C136="M-OP",'IOC Input'!#REF!&lt;50000),RIGHT('IOC Input'!P136,6),IF(AND('IOC Input'!$C136="M-OP",'IOC Input'!#REF!&gt;=50000),RIGHT('IOC Input'!P136,6),""))</f>
        <v>#REF!</v>
      </c>
      <c r="K128" s="106" t="str">
        <f>IF(AND('IOC Input'!$C136="M-OP",'IOC Input'!$R136="C"),'IOC Input'!#REF!,"")</f>
        <v/>
      </c>
      <c r="L128" s="106" t="str">
        <f>IF(AND('IOC Input'!$C136="M-OP",'IOC Input'!$R136="D"),'IOC Input'!#REF!,"")</f>
        <v/>
      </c>
      <c r="M128">
        <f t="shared" si="9"/>
        <v>0</v>
      </c>
    </row>
    <row r="129" spans="1:13" ht="18.75">
      <c r="A129" s="102"/>
      <c r="B129" s="103"/>
      <c r="C129" s="104"/>
      <c r="D129" s="103"/>
      <c r="E129" s="104"/>
      <c r="F129" s="103"/>
      <c r="G129" s="103"/>
      <c r="H129" s="107"/>
      <c r="I129" s="103"/>
      <c r="J129" s="110"/>
      <c r="K129" s="111"/>
      <c r="L129" s="111"/>
    </row>
    <row r="130" spans="1:13" ht="18.75">
      <c r="A130" s="102" t="s">
        <v>111</v>
      </c>
      <c r="B130" s="103" t="e">
        <f>IF(AND('IOC Input'!$C138="M-OP",'IOC Input'!#REF!&lt;50000),"119503",IF(AND('IOC Input'!$C138="M-OP",'IOC Input'!#REF!&gt;=50000),"119500",""))</f>
        <v>#REF!</v>
      </c>
      <c r="C130" s="104"/>
      <c r="D130" s="103"/>
      <c r="E130" s="104"/>
      <c r="F130" s="103"/>
      <c r="G130" s="103"/>
      <c r="H130" s="103" t="e">
        <f>IF(AND('IOC Input'!$C138="M-OP",'IOC Input'!#REF!&lt;50000),'IOC Input'!AI138,IF(AND('IOC Input'!$C138="M-OP",'IOC Input'!#REF!&gt;=50000),'IOC Input'!AI138,""))</f>
        <v>#REF!</v>
      </c>
      <c r="I130" s="103" t="e">
        <f>+I131</f>
        <v>#REF!</v>
      </c>
      <c r="J130" s="105" t="e">
        <f>+J131</f>
        <v>#REF!</v>
      </c>
      <c r="K130" s="106" t="str">
        <f>IF(AND('IOC Input'!$C138="M-OP",'IOC Input'!$R138="C"),'IOC Input'!#REF!,"")</f>
        <v/>
      </c>
      <c r="L130" s="106" t="str">
        <f>IF(AND('IOC Input'!$C138="M-OP",'IOC Input'!$R138="D"),'IOC Input'!#REF!,"")</f>
        <v/>
      </c>
      <c r="M130">
        <f>IF(SUM(K130:L130)&gt;0,1,0)</f>
        <v>0</v>
      </c>
    </row>
    <row r="131" spans="1:13" ht="18.75">
      <c r="A131" s="102" t="s">
        <v>111</v>
      </c>
      <c r="B131" s="103" t="e">
        <f>IF(AND('IOC Input'!$C139="M-OP",'IOC Input'!#REF!&lt;50000),'IOC Input'!AC139,IF(AND('IOC Input'!$C139="M-OP",'IOC Input'!#REF!&gt;=50000),'IOC Input'!AC139,""))</f>
        <v>#REF!</v>
      </c>
      <c r="C131" s="103" t="e">
        <f>IF(AND('IOC Input'!$C139="M-OP",'IOC Input'!#REF!&lt;50000),'IOC Input'!AD139,IF(AND('IOC Input'!$C139="M-OP",'IOC Input'!#REF!&gt;=50000),'IOC Input'!AD139,""))</f>
        <v>#REF!</v>
      </c>
      <c r="D131" s="103" t="e">
        <f>IF(AND('IOC Input'!$C139="M-OP",'IOC Input'!#REF!&lt;50000),'IOC Input'!AE139,IF(AND('IOC Input'!$C139="M-OP",'IOC Input'!#REF!&gt;=50000),'IOC Input'!AE139,""))</f>
        <v>#REF!</v>
      </c>
      <c r="E131" s="103" t="e">
        <f>IF(AND('IOC Input'!$C139="M-OP",'IOC Input'!#REF!&lt;50000),'IOC Input'!AF139,IF(AND('IOC Input'!$C139="M-OP",'IOC Input'!#REF!&gt;=50000),'IOC Input'!AF139,""))</f>
        <v>#REF!</v>
      </c>
      <c r="F131" s="103" t="e">
        <f>IF(AND('IOC Input'!$C139="M-OP",'IOC Input'!#REF!&lt;50000),'IOC Input'!AG139,IF(AND('IOC Input'!$C139="M-OP",'IOC Input'!#REF!&gt;=50000),'IOC Input'!AG139,""))</f>
        <v>#REF!</v>
      </c>
      <c r="G131" s="103" t="e">
        <f>IF(AND('IOC Input'!$C139="M-OP",'IOC Input'!#REF!&lt;50000),'IOC Input'!AH139,IF(AND('IOC Input'!$C139="M-OP",'IOC Input'!#REF!&gt;=50000),'IOC Input'!AH139,""))</f>
        <v>#REF!</v>
      </c>
      <c r="H131" s="103" t="e">
        <f>IF(AND('IOC Input'!$C139="M-OP",'IOC Input'!#REF!&lt;50000),'IOC Input'!AI139,IF(AND('IOC Input'!$C139="M-OP",'IOC Input'!#REF!&gt;=50000),'IOC Input'!AI139,""))</f>
        <v>#REF!</v>
      </c>
      <c r="I131" s="103" t="e">
        <f>IF(AND('IOC Input'!$C139="M-OP",'IOC Input'!#REF!&lt;50000),'IOC Input'!Q139,IF(AND('IOC Input'!$C139="M-OP",'IOC Input'!#REF!&gt;=50000),'IOC Input'!Q139,""))</f>
        <v>#REF!</v>
      </c>
      <c r="J131" s="105" t="e">
        <f>IF(AND('IOC Input'!$C139="M-OP",'IOC Input'!#REF!&lt;50000),RIGHT('IOC Input'!P139,6),IF(AND('IOC Input'!$C139="M-OP",'IOC Input'!#REF!&gt;=50000),RIGHT('IOC Input'!P139,6),""))</f>
        <v>#REF!</v>
      </c>
      <c r="K131" s="106" t="str">
        <f>IF(AND('IOC Input'!$C139="M-OP",'IOC Input'!$R139="C"),'IOC Input'!#REF!,"")</f>
        <v/>
      </c>
      <c r="L131" s="106" t="str">
        <f>IF(AND('IOC Input'!$C139="M-OP",'IOC Input'!$R139="D"),'IOC Input'!#REF!,"")</f>
        <v/>
      </c>
      <c r="M131">
        <f t="shared" ref="M131:M137" si="10">IF(SUM(K131:L131)&gt;0,1,0)</f>
        <v>0</v>
      </c>
    </row>
    <row r="132" spans="1:13" ht="18.75">
      <c r="A132" s="102" t="s">
        <v>111</v>
      </c>
      <c r="B132" s="103" t="e">
        <f>IF(AND('IOC Input'!$C140="M-OP",'IOC Input'!#REF!&lt;50000),'IOC Input'!AC140,IF(AND('IOC Input'!$C140="M-OP",'IOC Input'!#REF!&gt;=50000),'IOC Input'!AC140,""))</f>
        <v>#REF!</v>
      </c>
      <c r="C132" s="103" t="e">
        <f>IF(AND('IOC Input'!$C140="M-OP",'IOC Input'!#REF!&lt;50000),'IOC Input'!AD140,IF(AND('IOC Input'!$C140="M-OP",'IOC Input'!#REF!&gt;=50000),'IOC Input'!AD140,""))</f>
        <v>#REF!</v>
      </c>
      <c r="D132" s="103" t="e">
        <f>IF(AND('IOC Input'!$C140="M-OP",'IOC Input'!#REF!&lt;50000),'IOC Input'!AE140,IF(AND('IOC Input'!$C140="M-OP",'IOC Input'!#REF!&gt;=50000),'IOC Input'!AE140,""))</f>
        <v>#REF!</v>
      </c>
      <c r="E132" s="103" t="e">
        <f>IF(AND('IOC Input'!$C140="M-OP",'IOC Input'!#REF!&lt;50000),'IOC Input'!AF140,IF(AND('IOC Input'!$C140="M-OP",'IOC Input'!#REF!&gt;=50000),'IOC Input'!AF140,""))</f>
        <v>#REF!</v>
      </c>
      <c r="F132" s="103" t="e">
        <f>IF(AND('IOC Input'!$C140="M-OP",'IOC Input'!#REF!&lt;50000),'IOC Input'!AG140,IF(AND('IOC Input'!$C140="M-OP",'IOC Input'!#REF!&gt;=50000),'IOC Input'!AG140,""))</f>
        <v>#REF!</v>
      </c>
      <c r="G132" s="103" t="e">
        <f>IF(AND('IOC Input'!$C140="M-OP",'IOC Input'!#REF!&lt;50000),'IOC Input'!AH140,IF(AND('IOC Input'!$C140="M-OP",'IOC Input'!#REF!&gt;=50000),'IOC Input'!AH140,""))</f>
        <v>#REF!</v>
      </c>
      <c r="H132" s="103" t="e">
        <f>IF(AND('IOC Input'!$C140="M-OP",'IOC Input'!#REF!&lt;50000),'IOC Input'!AI140,IF(AND('IOC Input'!$C140="M-OP",'IOC Input'!#REF!&gt;=50000),'IOC Input'!AI140,""))</f>
        <v>#REF!</v>
      </c>
      <c r="I132" s="103" t="e">
        <f>IF(AND('IOC Input'!$C140="M-OP",'IOC Input'!#REF!&lt;50000),'IOC Input'!Q140,IF(AND('IOC Input'!$C140="M-OP",'IOC Input'!#REF!&gt;=50000),'IOC Input'!Q140,""))</f>
        <v>#REF!</v>
      </c>
      <c r="J132" s="105" t="e">
        <f>IF(AND('IOC Input'!$C140="M-OP",'IOC Input'!#REF!&lt;50000),RIGHT('IOC Input'!P140,6),IF(AND('IOC Input'!$C140="M-OP",'IOC Input'!#REF!&gt;=50000),RIGHT('IOC Input'!P140,6),""))</f>
        <v>#REF!</v>
      </c>
      <c r="K132" s="106" t="str">
        <f>IF(AND('IOC Input'!$C140="M-OP",'IOC Input'!$R140="C"),'IOC Input'!#REF!,"")</f>
        <v/>
      </c>
      <c r="L132" s="106" t="str">
        <f>IF(AND('IOC Input'!$C140="M-OP",'IOC Input'!$R140="D"),'IOC Input'!#REF!,"")</f>
        <v/>
      </c>
      <c r="M132">
        <f t="shared" si="10"/>
        <v>0</v>
      </c>
    </row>
    <row r="133" spans="1:13" ht="18.75">
      <c r="A133" s="102" t="s">
        <v>111</v>
      </c>
      <c r="B133" s="103" t="e">
        <f>IF(AND('IOC Input'!$C141="M-OP",'IOC Input'!#REF!&lt;50000),'IOC Input'!AC141,IF(AND('IOC Input'!$C141="M-OP",'IOC Input'!#REF!&gt;=50000),'IOC Input'!AC141,""))</f>
        <v>#REF!</v>
      </c>
      <c r="C133" s="103" t="e">
        <f>IF(AND('IOC Input'!$C141="M-OP",'IOC Input'!#REF!&lt;50000),'IOC Input'!AD141,IF(AND('IOC Input'!$C141="M-OP",'IOC Input'!#REF!&gt;=50000),'IOC Input'!AD141,""))</f>
        <v>#REF!</v>
      </c>
      <c r="D133" s="103" t="e">
        <f>IF(AND('IOC Input'!$C141="M-OP",'IOC Input'!#REF!&lt;50000),'IOC Input'!AE141,IF(AND('IOC Input'!$C141="M-OP",'IOC Input'!#REF!&gt;=50000),'IOC Input'!AE141,""))</f>
        <v>#REF!</v>
      </c>
      <c r="E133" s="103" t="e">
        <f>IF(AND('IOC Input'!$C141="M-OP",'IOC Input'!#REF!&lt;50000),'IOC Input'!AF141,IF(AND('IOC Input'!$C141="M-OP",'IOC Input'!#REF!&gt;=50000),'IOC Input'!AF141,""))</f>
        <v>#REF!</v>
      </c>
      <c r="F133" s="103" t="e">
        <f>IF(AND('IOC Input'!$C141="M-OP",'IOC Input'!#REF!&lt;50000),'IOC Input'!AG141,IF(AND('IOC Input'!$C141="M-OP",'IOC Input'!#REF!&gt;=50000),'IOC Input'!AG141,""))</f>
        <v>#REF!</v>
      </c>
      <c r="G133" s="103" t="e">
        <f>IF(AND('IOC Input'!$C141="M-OP",'IOC Input'!#REF!&lt;50000),'IOC Input'!AH141,IF(AND('IOC Input'!$C141="M-OP",'IOC Input'!#REF!&gt;=50000),'IOC Input'!AH141,""))</f>
        <v>#REF!</v>
      </c>
      <c r="H133" s="103" t="e">
        <f>IF(AND('IOC Input'!$C141="M-OP",'IOC Input'!#REF!&lt;50000),'IOC Input'!AI141,IF(AND('IOC Input'!$C141="M-OP",'IOC Input'!#REF!&gt;=50000),'IOC Input'!AI141,""))</f>
        <v>#REF!</v>
      </c>
      <c r="I133" s="103" t="e">
        <f>IF(AND('IOC Input'!$C141="M-OP",'IOC Input'!#REF!&lt;50000),'IOC Input'!Q141,IF(AND('IOC Input'!$C141="M-OP",'IOC Input'!#REF!&gt;=50000),'IOC Input'!Q141,""))</f>
        <v>#REF!</v>
      </c>
      <c r="J133" s="105" t="e">
        <f>IF(AND('IOC Input'!$C141="M-OP",'IOC Input'!#REF!&lt;50000),RIGHT('IOC Input'!P141,6),IF(AND('IOC Input'!$C141="M-OP",'IOC Input'!#REF!&gt;=50000),RIGHT('IOC Input'!P141,6),""))</f>
        <v>#REF!</v>
      </c>
      <c r="K133" s="106" t="str">
        <f>IF(AND('IOC Input'!$C141="M-OP",'IOC Input'!$R141="C"),'IOC Input'!#REF!,"")</f>
        <v/>
      </c>
      <c r="L133" s="106" t="str">
        <f>IF(AND('IOC Input'!$C141="M-OP",'IOC Input'!$R141="D"),'IOC Input'!#REF!,"")</f>
        <v/>
      </c>
      <c r="M133">
        <f t="shared" si="10"/>
        <v>0</v>
      </c>
    </row>
    <row r="134" spans="1:13" ht="18.75">
      <c r="A134" s="102" t="s">
        <v>111</v>
      </c>
      <c r="B134" s="103" t="e">
        <f>IF(AND('IOC Input'!$C142="M-OP",'IOC Input'!#REF!&lt;50000),'IOC Input'!AC142,IF(AND('IOC Input'!$C142="M-OP",'IOC Input'!#REF!&gt;=50000),'IOC Input'!AC142,""))</f>
        <v>#REF!</v>
      </c>
      <c r="C134" s="103" t="e">
        <f>IF(AND('IOC Input'!$C142="M-OP",'IOC Input'!#REF!&lt;50000),'IOC Input'!AD142,IF(AND('IOC Input'!$C142="M-OP",'IOC Input'!#REF!&gt;=50000),'IOC Input'!AD142,""))</f>
        <v>#REF!</v>
      </c>
      <c r="D134" s="103" t="e">
        <f>IF(AND('IOC Input'!$C142="M-OP",'IOC Input'!#REF!&lt;50000),'IOC Input'!AE142,IF(AND('IOC Input'!$C142="M-OP",'IOC Input'!#REF!&gt;=50000),'IOC Input'!AE142,""))</f>
        <v>#REF!</v>
      </c>
      <c r="E134" s="103" t="e">
        <f>IF(AND('IOC Input'!$C142="M-OP",'IOC Input'!#REF!&lt;50000),'IOC Input'!AF142,IF(AND('IOC Input'!$C142="M-OP",'IOC Input'!#REF!&gt;=50000),'IOC Input'!AF142,""))</f>
        <v>#REF!</v>
      </c>
      <c r="F134" s="103" t="e">
        <f>IF(AND('IOC Input'!$C142="M-OP",'IOC Input'!#REF!&lt;50000),'IOC Input'!AG142,IF(AND('IOC Input'!$C142="M-OP",'IOC Input'!#REF!&gt;=50000),'IOC Input'!AG142,""))</f>
        <v>#REF!</v>
      </c>
      <c r="G134" s="103" t="e">
        <f>IF(AND('IOC Input'!$C142="M-OP",'IOC Input'!#REF!&lt;50000),'IOC Input'!AH142,IF(AND('IOC Input'!$C142="M-OP",'IOC Input'!#REF!&gt;=50000),'IOC Input'!AH142,""))</f>
        <v>#REF!</v>
      </c>
      <c r="H134" s="103" t="e">
        <f>IF(AND('IOC Input'!$C142="M-OP",'IOC Input'!#REF!&lt;50000),'IOC Input'!AI142,IF(AND('IOC Input'!$C142="M-OP",'IOC Input'!#REF!&gt;=50000),'IOC Input'!AI142,""))</f>
        <v>#REF!</v>
      </c>
      <c r="I134" s="103" t="e">
        <f>IF(AND('IOC Input'!$C142="M-OP",'IOC Input'!#REF!&lt;50000),'IOC Input'!Q142,IF(AND('IOC Input'!$C142="M-OP",'IOC Input'!#REF!&gt;=50000),'IOC Input'!Q142,""))</f>
        <v>#REF!</v>
      </c>
      <c r="J134" s="105" t="e">
        <f>IF(AND('IOC Input'!$C142="M-OP",'IOC Input'!#REF!&lt;50000),RIGHT('IOC Input'!P142,6),IF(AND('IOC Input'!$C142="M-OP",'IOC Input'!#REF!&gt;=50000),RIGHT('IOC Input'!P142,6),""))</f>
        <v>#REF!</v>
      </c>
      <c r="K134" s="106" t="str">
        <f>IF(AND('IOC Input'!$C142="M-OP",'IOC Input'!$R142="C"),'IOC Input'!#REF!,"")</f>
        <v/>
      </c>
      <c r="L134" s="106" t="str">
        <f>IF(AND('IOC Input'!$C142="M-OP",'IOC Input'!$R142="D"),'IOC Input'!#REF!,"")</f>
        <v/>
      </c>
      <c r="M134">
        <f t="shared" si="10"/>
        <v>0</v>
      </c>
    </row>
    <row r="135" spans="1:13" ht="18.75">
      <c r="A135" s="102" t="s">
        <v>111</v>
      </c>
      <c r="B135" s="103" t="e">
        <f>IF(AND('IOC Input'!$C143="M-OP",'IOC Input'!#REF!&lt;50000),'IOC Input'!AC143,IF(AND('IOC Input'!$C143="M-OP",'IOC Input'!#REF!&gt;=50000),'IOC Input'!AC143,""))</f>
        <v>#REF!</v>
      </c>
      <c r="C135" s="103" t="e">
        <f>IF(AND('IOC Input'!$C143="M-OP",'IOC Input'!#REF!&lt;50000),'IOC Input'!AD143,IF(AND('IOC Input'!$C143="M-OP",'IOC Input'!#REF!&gt;=50000),'IOC Input'!AD143,""))</f>
        <v>#REF!</v>
      </c>
      <c r="D135" s="103" t="e">
        <f>IF(AND('IOC Input'!$C143="M-OP",'IOC Input'!#REF!&lt;50000),'IOC Input'!AE143,IF(AND('IOC Input'!$C143="M-OP",'IOC Input'!#REF!&gt;=50000),'IOC Input'!AE143,""))</f>
        <v>#REF!</v>
      </c>
      <c r="E135" s="103" t="e">
        <f>IF(AND('IOC Input'!$C143="M-OP",'IOC Input'!#REF!&lt;50000),'IOC Input'!AF143,IF(AND('IOC Input'!$C143="M-OP",'IOC Input'!#REF!&gt;=50000),'IOC Input'!AF143,""))</f>
        <v>#REF!</v>
      </c>
      <c r="F135" s="103" t="e">
        <f>IF(AND('IOC Input'!$C143="M-OP",'IOC Input'!#REF!&lt;50000),'IOC Input'!AG143,IF(AND('IOC Input'!$C143="M-OP",'IOC Input'!#REF!&gt;=50000),'IOC Input'!AG143,""))</f>
        <v>#REF!</v>
      </c>
      <c r="G135" s="103" t="e">
        <f>IF(AND('IOC Input'!$C143="M-OP",'IOC Input'!#REF!&lt;50000),'IOC Input'!AH143,IF(AND('IOC Input'!$C143="M-OP",'IOC Input'!#REF!&gt;=50000),'IOC Input'!AH143,""))</f>
        <v>#REF!</v>
      </c>
      <c r="H135" s="103" t="e">
        <f>IF(AND('IOC Input'!$C143="M-OP",'IOC Input'!#REF!&lt;50000),'IOC Input'!AI143,IF(AND('IOC Input'!$C143="M-OP",'IOC Input'!#REF!&gt;=50000),'IOC Input'!AI143,""))</f>
        <v>#REF!</v>
      </c>
      <c r="I135" s="103" t="e">
        <f>IF(AND('IOC Input'!$C143="M-OP",'IOC Input'!#REF!&lt;50000),'IOC Input'!Q143,IF(AND('IOC Input'!$C143="M-OP",'IOC Input'!#REF!&gt;=50000),'IOC Input'!Q143,""))</f>
        <v>#REF!</v>
      </c>
      <c r="J135" s="105" t="e">
        <f>IF(AND('IOC Input'!$C143="M-OP",'IOC Input'!#REF!&lt;50000),RIGHT('IOC Input'!P143,6),IF(AND('IOC Input'!$C143="M-OP",'IOC Input'!#REF!&gt;=50000),RIGHT('IOC Input'!P143,6),""))</f>
        <v>#REF!</v>
      </c>
      <c r="K135" s="106" t="str">
        <f>IF(AND('IOC Input'!$C143="M-OP",'IOC Input'!$R143="C"),'IOC Input'!#REF!,"")</f>
        <v/>
      </c>
      <c r="L135" s="106" t="str">
        <f>IF(AND('IOC Input'!$C143="M-OP",'IOC Input'!$R143="D"),'IOC Input'!#REF!,"")</f>
        <v/>
      </c>
      <c r="M135">
        <f t="shared" si="10"/>
        <v>0</v>
      </c>
    </row>
    <row r="136" spans="1:13" ht="18.75">
      <c r="A136" s="102" t="s">
        <v>111</v>
      </c>
      <c r="B136" s="103" t="e">
        <f>IF(AND('IOC Input'!$C144="M-OP",'IOC Input'!#REF!&lt;50000),'IOC Input'!AC144,IF(AND('IOC Input'!$C144="M-OP",'IOC Input'!#REF!&gt;=50000),'IOC Input'!AC144,""))</f>
        <v>#REF!</v>
      </c>
      <c r="C136" s="103" t="e">
        <f>IF(AND('IOC Input'!$C144="M-OP",'IOC Input'!#REF!&lt;50000),'IOC Input'!AD144,IF(AND('IOC Input'!$C144="M-OP",'IOC Input'!#REF!&gt;=50000),'IOC Input'!AD144,""))</f>
        <v>#REF!</v>
      </c>
      <c r="D136" s="103" t="e">
        <f>IF(AND('IOC Input'!$C144="M-OP",'IOC Input'!#REF!&lt;50000),'IOC Input'!AE144,IF(AND('IOC Input'!$C144="M-OP",'IOC Input'!#REF!&gt;=50000),'IOC Input'!AE144,""))</f>
        <v>#REF!</v>
      </c>
      <c r="E136" s="103" t="e">
        <f>IF(AND('IOC Input'!$C144="M-OP",'IOC Input'!#REF!&lt;50000),'IOC Input'!AF144,IF(AND('IOC Input'!$C144="M-OP",'IOC Input'!#REF!&gt;=50000),'IOC Input'!AF144,""))</f>
        <v>#REF!</v>
      </c>
      <c r="F136" s="103" t="e">
        <f>IF(AND('IOC Input'!$C144="M-OP",'IOC Input'!#REF!&lt;50000),'IOC Input'!AG144,IF(AND('IOC Input'!$C144="M-OP",'IOC Input'!#REF!&gt;=50000),'IOC Input'!AG144,""))</f>
        <v>#REF!</v>
      </c>
      <c r="G136" s="103" t="e">
        <f>IF(AND('IOC Input'!$C144="M-OP",'IOC Input'!#REF!&lt;50000),'IOC Input'!AH144,IF(AND('IOC Input'!$C144="M-OP",'IOC Input'!#REF!&gt;=50000),'IOC Input'!AH144,""))</f>
        <v>#REF!</v>
      </c>
      <c r="H136" s="103" t="e">
        <f>IF(AND('IOC Input'!$C144="M-OP",'IOC Input'!#REF!&lt;50000),'IOC Input'!AI144,IF(AND('IOC Input'!$C144="M-OP",'IOC Input'!#REF!&gt;=50000),'IOC Input'!AI144,""))</f>
        <v>#REF!</v>
      </c>
      <c r="I136" s="103" t="e">
        <f>IF(AND('IOC Input'!$C144="M-OP",'IOC Input'!#REF!&lt;50000),'IOC Input'!Q144,IF(AND('IOC Input'!$C144="M-OP",'IOC Input'!#REF!&gt;=50000),'IOC Input'!Q144,""))</f>
        <v>#REF!</v>
      </c>
      <c r="J136" s="105" t="e">
        <f>IF(AND('IOC Input'!$C144="M-OP",'IOC Input'!#REF!&lt;50000),RIGHT('IOC Input'!P144,6),IF(AND('IOC Input'!$C144="M-OP",'IOC Input'!#REF!&gt;=50000),RIGHT('IOC Input'!P144,6),""))</f>
        <v>#REF!</v>
      </c>
      <c r="K136" s="106" t="str">
        <f>IF(AND('IOC Input'!$C144="M-OP",'IOC Input'!$R144="C"),'IOC Input'!#REF!,"")</f>
        <v/>
      </c>
      <c r="L136" s="106" t="str">
        <f>IF(AND('IOC Input'!$C144="M-OP",'IOC Input'!$R144="D"),'IOC Input'!#REF!,"")</f>
        <v/>
      </c>
      <c r="M136">
        <f t="shared" si="10"/>
        <v>0</v>
      </c>
    </row>
    <row r="137" spans="1:13" ht="18.75">
      <c r="A137" s="102" t="s">
        <v>111</v>
      </c>
      <c r="B137" s="103" t="e">
        <f>IF(AND('IOC Input'!$C145="M-OP",'IOC Input'!#REF!&lt;50000),'IOC Input'!AC145,IF(AND('IOC Input'!$C145="M-OP",'IOC Input'!#REF!&gt;=50000),'IOC Input'!AC145,""))</f>
        <v>#REF!</v>
      </c>
      <c r="C137" s="103" t="e">
        <f>IF(AND('IOC Input'!$C145="M-OP",'IOC Input'!#REF!&lt;50000),'IOC Input'!AD145,IF(AND('IOC Input'!$C145="M-OP",'IOC Input'!#REF!&gt;=50000),'IOC Input'!AD145,""))</f>
        <v>#REF!</v>
      </c>
      <c r="D137" s="103" t="e">
        <f>IF(AND('IOC Input'!$C145="M-OP",'IOC Input'!#REF!&lt;50000),'IOC Input'!AE145,IF(AND('IOC Input'!$C145="M-OP",'IOC Input'!#REF!&gt;=50000),'IOC Input'!AE145,""))</f>
        <v>#REF!</v>
      </c>
      <c r="E137" s="103" t="e">
        <f>IF(AND('IOC Input'!$C145="M-OP",'IOC Input'!#REF!&lt;50000),'IOC Input'!AF145,IF(AND('IOC Input'!$C145="M-OP",'IOC Input'!#REF!&gt;=50000),'IOC Input'!AF145,""))</f>
        <v>#REF!</v>
      </c>
      <c r="F137" s="103" t="e">
        <f>IF(AND('IOC Input'!$C145="M-OP",'IOC Input'!#REF!&lt;50000),'IOC Input'!AG145,IF(AND('IOC Input'!$C145="M-OP",'IOC Input'!#REF!&gt;=50000),'IOC Input'!AG145,""))</f>
        <v>#REF!</v>
      </c>
      <c r="G137" s="103" t="e">
        <f>IF(AND('IOC Input'!$C145="M-OP",'IOC Input'!#REF!&lt;50000),'IOC Input'!AH145,IF(AND('IOC Input'!$C145="M-OP",'IOC Input'!#REF!&gt;=50000),'IOC Input'!AH145,""))</f>
        <v>#REF!</v>
      </c>
      <c r="H137" s="107"/>
      <c r="I137" s="103" t="e">
        <f>IF(AND('IOC Input'!$C145="M-OP",'IOC Input'!#REF!&lt;50000),'IOC Input'!Q145,IF(AND('IOC Input'!$C145="M-OP",'IOC Input'!#REF!&gt;=50000),'IOC Input'!Q145,""))</f>
        <v>#REF!</v>
      </c>
      <c r="J137" s="105" t="e">
        <f>IF(AND('IOC Input'!$C145="M-OP",'IOC Input'!#REF!&lt;50000),RIGHT('IOC Input'!P145,6),IF(AND('IOC Input'!$C145="M-OP",'IOC Input'!#REF!&gt;=50000),RIGHT('IOC Input'!P145,6),""))</f>
        <v>#REF!</v>
      </c>
      <c r="K137" s="106" t="str">
        <f>IF(AND('IOC Input'!$C145="M-OP",'IOC Input'!$R145="C"),'IOC Input'!#REF!,"")</f>
        <v/>
      </c>
      <c r="L137" s="106" t="str">
        <f>IF(AND('IOC Input'!$C145="M-OP",'IOC Input'!$R145="D"),'IOC Input'!#REF!,"")</f>
        <v/>
      </c>
      <c r="M137">
        <f t="shared" si="10"/>
        <v>0</v>
      </c>
    </row>
    <row r="138" spans="1:13" ht="18.75">
      <c r="A138" s="102"/>
      <c r="B138" s="103"/>
      <c r="C138" s="104"/>
      <c r="D138" s="103"/>
      <c r="E138" s="104"/>
      <c r="F138" s="103"/>
      <c r="G138" s="103"/>
      <c r="H138" s="107"/>
      <c r="I138" s="103"/>
      <c r="J138" s="110"/>
      <c r="K138" s="111"/>
      <c r="L138" s="111"/>
    </row>
    <row r="139" spans="1:13" ht="18.75">
      <c r="A139" s="102" t="s">
        <v>111</v>
      </c>
      <c r="B139" s="103" t="e">
        <f>IF(AND('IOC Input'!$C147="M-OP",'IOC Input'!#REF!&lt;50000),"119503",IF(AND('IOC Input'!$C147="M-OP",'IOC Input'!#REF!&gt;=50000),"119500",""))</f>
        <v>#REF!</v>
      </c>
      <c r="C139" s="104"/>
      <c r="D139" s="103"/>
      <c r="E139" s="104"/>
      <c r="F139" s="103"/>
      <c r="G139" s="103"/>
      <c r="H139" s="103" t="e">
        <f>IF(AND('IOC Input'!$C147="M-OP",'IOC Input'!#REF!&lt;50000),'IOC Input'!AI147,IF(AND('IOC Input'!$C147="M-OP",'IOC Input'!#REF!&gt;=50000),'IOC Input'!AI147,""))</f>
        <v>#REF!</v>
      </c>
      <c r="I139" s="103" t="e">
        <f>+I140</f>
        <v>#REF!</v>
      </c>
      <c r="J139" s="105" t="e">
        <f>+J140</f>
        <v>#REF!</v>
      </c>
      <c r="K139" s="106" t="str">
        <f>IF(AND('IOC Input'!$C147="M-OP",'IOC Input'!$R147="C"),'IOC Input'!#REF!,"")</f>
        <v/>
      </c>
      <c r="L139" s="106" t="str">
        <f>IF(AND('IOC Input'!$C147="M-OP",'IOC Input'!$R147="D"),'IOC Input'!#REF!,"")</f>
        <v/>
      </c>
      <c r="M139">
        <f>IF(SUM(K139:L139)&gt;0,1,0)</f>
        <v>0</v>
      </c>
    </row>
    <row r="140" spans="1:13" ht="18.75">
      <c r="A140" s="102" t="s">
        <v>111</v>
      </c>
      <c r="B140" s="103" t="e">
        <f>IF(AND('IOC Input'!$C148="M-OP",'IOC Input'!#REF!&lt;50000),'IOC Input'!AC148,IF(AND('IOC Input'!$C148="M-OP",'IOC Input'!#REF!&gt;=50000),'IOC Input'!AC148,""))</f>
        <v>#REF!</v>
      </c>
      <c r="C140" s="103" t="e">
        <f>IF(AND('IOC Input'!$C148="M-OP",'IOC Input'!#REF!&lt;50000),'IOC Input'!AD148,IF(AND('IOC Input'!$C148="M-OP",'IOC Input'!#REF!&gt;=50000),'IOC Input'!AD148,""))</f>
        <v>#REF!</v>
      </c>
      <c r="D140" s="103" t="e">
        <f>IF(AND('IOC Input'!$C148="M-OP",'IOC Input'!#REF!&lt;50000),'IOC Input'!AE148,IF(AND('IOC Input'!$C148="M-OP",'IOC Input'!#REF!&gt;=50000),'IOC Input'!AE148,""))</f>
        <v>#REF!</v>
      </c>
      <c r="E140" s="103" t="e">
        <f>IF(AND('IOC Input'!$C148="M-OP",'IOC Input'!#REF!&lt;50000),'IOC Input'!AF148,IF(AND('IOC Input'!$C148="M-OP",'IOC Input'!#REF!&gt;=50000),'IOC Input'!AF148,""))</f>
        <v>#REF!</v>
      </c>
      <c r="F140" s="103" t="e">
        <f>IF(AND('IOC Input'!$C148="M-OP",'IOC Input'!#REF!&lt;50000),'IOC Input'!AG148,IF(AND('IOC Input'!$C148="M-OP",'IOC Input'!#REF!&gt;=50000),'IOC Input'!AG148,""))</f>
        <v>#REF!</v>
      </c>
      <c r="G140" s="103" t="e">
        <f>IF(AND('IOC Input'!$C148="M-OP",'IOC Input'!#REF!&lt;50000),'IOC Input'!AH148,IF(AND('IOC Input'!$C148="M-OP",'IOC Input'!#REF!&gt;=50000),'IOC Input'!AH148,""))</f>
        <v>#REF!</v>
      </c>
      <c r="H140" s="103" t="e">
        <f>IF(AND('IOC Input'!$C148="M-OP",'IOC Input'!#REF!&lt;50000),'IOC Input'!AI148,IF(AND('IOC Input'!$C148="M-OP",'IOC Input'!#REF!&gt;=50000),'IOC Input'!AI148,""))</f>
        <v>#REF!</v>
      </c>
      <c r="I140" s="103" t="e">
        <f>IF(AND('IOC Input'!$C148="M-OP",'IOC Input'!#REF!&lt;50000),'IOC Input'!Q148,IF(AND('IOC Input'!$C148="M-OP",'IOC Input'!#REF!&gt;=50000),'IOC Input'!Q148,""))</f>
        <v>#REF!</v>
      </c>
      <c r="J140" s="105" t="e">
        <f>IF(AND('IOC Input'!$C148="M-OP",'IOC Input'!#REF!&lt;50000),RIGHT('IOC Input'!P148,6),IF(AND('IOC Input'!$C148="M-OP",'IOC Input'!#REF!&gt;=50000),RIGHT('IOC Input'!P148,6),""))</f>
        <v>#REF!</v>
      </c>
      <c r="K140" s="106" t="str">
        <f>IF(AND('IOC Input'!$C148="M-OP",'IOC Input'!$R148="C"),'IOC Input'!#REF!,"")</f>
        <v/>
      </c>
      <c r="L140" s="106" t="str">
        <f>IF(AND('IOC Input'!$C148="M-OP",'IOC Input'!$R148="D"),'IOC Input'!#REF!,"")</f>
        <v/>
      </c>
      <c r="M140">
        <f t="shared" ref="M140:M146" si="11">IF(SUM(K140:L140)&gt;0,1,0)</f>
        <v>0</v>
      </c>
    </row>
    <row r="141" spans="1:13" ht="18.75">
      <c r="A141" s="102" t="s">
        <v>111</v>
      </c>
      <c r="B141" s="103" t="e">
        <f>IF(AND('IOC Input'!$C149="M-OP",'IOC Input'!#REF!&lt;50000),'IOC Input'!AC149,IF(AND('IOC Input'!$C149="M-OP",'IOC Input'!#REF!&gt;=50000),'IOC Input'!AC149,""))</f>
        <v>#REF!</v>
      </c>
      <c r="C141" s="103" t="e">
        <f>IF(AND('IOC Input'!$C149="M-OP",'IOC Input'!#REF!&lt;50000),'IOC Input'!AD149,IF(AND('IOC Input'!$C149="M-OP",'IOC Input'!#REF!&gt;=50000),'IOC Input'!AD149,""))</f>
        <v>#REF!</v>
      </c>
      <c r="D141" s="103" t="e">
        <f>IF(AND('IOC Input'!$C149="M-OP",'IOC Input'!#REF!&lt;50000),'IOC Input'!AE149,IF(AND('IOC Input'!$C149="M-OP",'IOC Input'!#REF!&gt;=50000),'IOC Input'!AE149,""))</f>
        <v>#REF!</v>
      </c>
      <c r="E141" s="103" t="e">
        <f>IF(AND('IOC Input'!$C149="M-OP",'IOC Input'!#REF!&lt;50000),'IOC Input'!AF149,IF(AND('IOC Input'!$C149="M-OP",'IOC Input'!#REF!&gt;=50000),'IOC Input'!AF149,""))</f>
        <v>#REF!</v>
      </c>
      <c r="F141" s="103" t="e">
        <f>IF(AND('IOC Input'!$C149="M-OP",'IOC Input'!#REF!&lt;50000),'IOC Input'!AG149,IF(AND('IOC Input'!$C149="M-OP",'IOC Input'!#REF!&gt;=50000),'IOC Input'!AG149,""))</f>
        <v>#REF!</v>
      </c>
      <c r="G141" s="103" t="e">
        <f>IF(AND('IOC Input'!$C149="M-OP",'IOC Input'!#REF!&lt;50000),'IOC Input'!AH149,IF(AND('IOC Input'!$C149="M-OP",'IOC Input'!#REF!&gt;=50000),'IOC Input'!AH149,""))</f>
        <v>#REF!</v>
      </c>
      <c r="H141" s="103" t="e">
        <f>IF(AND('IOC Input'!$C149="M-OP",'IOC Input'!#REF!&lt;50000),'IOC Input'!AI149,IF(AND('IOC Input'!$C149="M-OP",'IOC Input'!#REF!&gt;=50000),'IOC Input'!AI149,""))</f>
        <v>#REF!</v>
      </c>
      <c r="I141" s="103" t="e">
        <f>IF(AND('IOC Input'!$C149="M-OP",'IOC Input'!#REF!&lt;50000),'IOC Input'!Q149,IF(AND('IOC Input'!$C149="M-OP",'IOC Input'!#REF!&gt;=50000),'IOC Input'!Q149,""))</f>
        <v>#REF!</v>
      </c>
      <c r="J141" s="105" t="e">
        <f>IF(AND('IOC Input'!$C149="M-OP",'IOC Input'!#REF!&lt;50000),RIGHT('IOC Input'!P149,6),IF(AND('IOC Input'!$C149="M-OP",'IOC Input'!#REF!&gt;=50000),RIGHT('IOC Input'!P149,6),""))</f>
        <v>#REF!</v>
      </c>
      <c r="K141" s="106" t="str">
        <f>IF(AND('IOC Input'!$C149="M-OP",'IOC Input'!$R149="C"),'IOC Input'!#REF!,"")</f>
        <v/>
      </c>
      <c r="L141" s="106" t="str">
        <f>IF(AND('IOC Input'!$C149="M-OP",'IOC Input'!$R149="D"),'IOC Input'!#REF!,"")</f>
        <v/>
      </c>
      <c r="M141">
        <f t="shared" si="11"/>
        <v>0</v>
      </c>
    </row>
    <row r="142" spans="1:13" ht="18.75">
      <c r="A142" s="102" t="s">
        <v>111</v>
      </c>
      <c r="B142" s="103" t="e">
        <f>IF(AND('IOC Input'!$C150="M-OP",'IOC Input'!#REF!&lt;50000),'IOC Input'!AC150,IF(AND('IOC Input'!$C150="M-OP",'IOC Input'!#REF!&gt;=50000),'IOC Input'!AC150,""))</f>
        <v>#REF!</v>
      </c>
      <c r="C142" s="103" t="e">
        <f>IF(AND('IOC Input'!$C150="M-OP",'IOC Input'!#REF!&lt;50000),'IOC Input'!AD150,IF(AND('IOC Input'!$C150="M-OP",'IOC Input'!#REF!&gt;=50000),'IOC Input'!AD150,""))</f>
        <v>#REF!</v>
      </c>
      <c r="D142" s="103" t="e">
        <f>IF(AND('IOC Input'!$C150="M-OP",'IOC Input'!#REF!&lt;50000),'IOC Input'!AE150,IF(AND('IOC Input'!$C150="M-OP",'IOC Input'!#REF!&gt;=50000),'IOC Input'!AE150,""))</f>
        <v>#REF!</v>
      </c>
      <c r="E142" s="103" t="e">
        <f>IF(AND('IOC Input'!$C150="M-OP",'IOC Input'!#REF!&lt;50000),'IOC Input'!AF150,IF(AND('IOC Input'!$C150="M-OP",'IOC Input'!#REF!&gt;=50000),'IOC Input'!AF150,""))</f>
        <v>#REF!</v>
      </c>
      <c r="F142" s="103" t="e">
        <f>IF(AND('IOC Input'!$C150="M-OP",'IOC Input'!#REF!&lt;50000),'IOC Input'!AG150,IF(AND('IOC Input'!$C150="M-OP",'IOC Input'!#REF!&gt;=50000),'IOC Input'!AG150,""))</f>
        <v>#REF!</v>
      </c>
      <c r="G142" s="103" t="e">
        <f>IF(AND('IOC Input'!$C150="M-OP",'IOC Input'!#REF!&lt;50000),'IOC Input'!AH150,IF(AND('IOC Input'!$C150="M-OP",'IOC Input'!#REF!&gt;=50000),'IOC Input'!AH150,""))</f>
        <v>#REF!</v>
      </c>
      <c r="H142" s="103" t="e">
        <f>IF(AND('IOC Input'!$C150="M-OP",'IOC Input'!#REF!&lt;50000),'IOC Input'!AI150,IF(AND('IOC Input'!$C150="M-OP",'IOC Input'!#REF!&gt;=50000),'IOC Input'!AI150,""))</f>
        <v>#REF!</v>
      </c>
      <c r="I142" s="103" t="e">
        <f>IF(AND('IOC Input'!$C150="M-OP",'IOC Input'!#REF!&lt;50000),'IOC Input'!Q150,IF(AND('IOC Input'!$C150="M-OP",'IOC Input'!#REF!&gt;=50000),'IOC Input'!Q150,""))</f>
        <v>#REF!</v>
      </c>
      <c r="J142" s="105" t="e">
        <f>IF(AND('IOC Input'!$C150="M-OP",'IOC Input'!#REF!&lt;50000),RIGHT('IOC Input'!P150,6),IF(AND('IOC Input'!$C150="M-OP",'IOC Input'!#REF!&gt;=50000),RIGHT('IOC Input'!P150,6),""))</f>
        <v>#REF!</v>
      </c>
      <c r="K142" s="106" t="str">
        <f>IF(AND('IOC Input'!$C150="M-OP",'IOC Input'!$R150="C"),'IOC Input'!#REF!,"")</f>
        <v/>
      </c>
      <c r="L142" s="106" t="str">
        <f>IF(AND('IOC Input'!$C150="M-OP",'IOC Input'!$R150="D"),'IOC Input'!#REF!,"")</f>
        <v/>
      </c>
      <c r="M142">
        <f t="shared" si="11"/>
        <v>0</v>
      </c>
    </row>
    <row r="143" spans="1:13" ht="18.75">
      <c r="A143" s="102" t="s">
        <v>111</v>
      </c>
      <c r="B143" s="103" t="e">
        <f>IF(AND('IOC Input'!$C151="M-OP",'IOC Input'!#REF!&lt;50000),'IOC Input'!AC151,IF(AND('IOC Input'!$C151="M-OP",'IOC Input'!#REF!&gt;=50000),'IOC Input'!AC151,""))</f>
        <v>#REF!</v>
      </c>
      <c r="C143" s="103" t="e">
        <f>IF(AND('IOC Input'!$C151="M-OP",'IOC Input'!#REF!&lt;50000),'IOC Input'!AD151,IF(AND('IOC Input'!$C151="M-OP",'IOC Input'!#REF!&gt;=50000),'IOC Input'!AD151,""))</f>
        <v>#REF!</v>
      </c>
      <c r="D143" s="103" t="e">
        <f>IF(AND('IOC Input'!$C151="M-OP",'IOC Input'!#REF!&lt;50000),'IOC Input'!AE151,IF(AND('IOC Input'!$C151="M-OP",'IOC Input'!#REF!&gt;=50000),'IOC Input'!AE151,""))</f>
        <v>#REF!</v>
      </c>
      <c r="E143" s="103" t="e">
        <f>IF(AND('IOC Input'!$C151="M-OP",'IOC Input'!#REF!&lt;50000),'IOC Input'!AF151,IF(AND('IOC Input'!$C151="M-OP",'IOC Input'!#REF!&gt;=50000),'IOC Input'!AF151,""))</f>
        <v>#REF!</v>
      </c>
      <c r="F143" s="103" t="e">
        <f>IF(AND('IOC Input'!$C151="M-OP",'IOC Input'!#REF!&lt;50000),'IOC Input'!AG151,IF(AND('IOC Input'!$C151="M-OP",'IOC Input'!#REF!&gt;=50000),'IOC Input'!AG151,""))</f>
        <v>#REF!</v>
      </c>
      <c r="G143" s="103" t="e">
        <f>IF(AND('IOC Input'!$C151="M-OP",'IOC Input'!#REF!&lt;50000),'IOC Input'!AH151,IF(AND('IOC Input'!$C151="M-OP",'IOC Input'!#REF!&gt;=50000),'IOC Input'!AH151,""))</f>
        <v>#REF!</v>
      </c>
      <c r="H143" s="103" t="e">
        <f>IF(AND('IOC Input'!$C151="M-OP",'IOC Input'!#REF!&lt;50000),'IOC Input'!AI151,IF(AND('IOC Input'!$C151="M-OP",'IOC Input'!#REF!&gt;=50000),'IOC Input'!AI151,""))</f>
        <v>#REF!</v>
      </c>
      <c r="I143" s="103" t="e">
        <f>IF(AND('IOC Input'!$C151="M-OP",'IOC Input'!#REF!&lt;50000),'IOC Input'!Q151,IF(AND('IOC Input'!$C151="M-OP",'IOC Input'!#REF!&gt;=50000),'IOC Input'!Q151,""))</f>
        <v>#REF!</v>
      </c>
      <c r="J143" s="105" t="e">
        <f>IF(AND('IOC Input'!$C151="M-OP",'IOC Input'!#REF!&lt;50000),RIGHT('IOC Input'!P151,6),IF(AND('IOC Input'!$C151="M-OP",'IOC Input'!#REF!&gt;=50000),RIGHT('IOC Input'!P151,6),""))</f>
        <v>#REF!</v>
      </c>
      <c r="K143" s="106" t="str">
        <f>IF(AND('IOC Input'!$C151="M-OP",'IOC Input'!$R151="C"),'IOC Input'!#REF!,"")</f>
        <v/>
      </c>
      <c r="L143" s="106" t="str">
        <f>IF(AND('IOC Input'!$C151="M-OP",'IOC Input'!$R151="D"),'IOC Input'!#REF!,"")</f>
        <v/>
      </c>
      <c r="M143">
        <f t="shared" si="11"/>
        <v>0</v>
      </c>
    </row>
    <row r="144" spans="1:13" ht="18.75">
      <c r="A144" s="102" t="s">
        <v>111</v>
      </c>
      <c r="B144" s="103" t="e">
        <f>IF(AND('IOC Input'!$C152="M-OP",'IOC Input'!#REF!&lt;50000),'IOC Input'!AC152,IF(AND('IOC Input'!$C152="M-OP",'IOC Input'!#REF!&gt;=50000),'IOC Input'!AC152,""))</f>
        <v>#REF!</v>
      </c>
      <c r="C144" s="103" t="e">
        <f>IF(AND('IOC Input'!$C152="M-OP",'IOC Input'!#REF!&lt;50000),'IOC Input'!AD152,IF(AND('IOC Input'!$C152="M-OP",'IOC Input'!#REF!&gt;=50000),'IOC Input'!AD152,""))</f>
        <v>#REF!</v>
      </c>
      <c r="D144" s="103" t="e">
        <f>IF(AND('IOC Input'!$C152="M-OP",'IOC Input'!#REF!&lt;50000),'IOC Input'!AE152,IF(AND('IOC Input'!$C152="M-OP",'IOC Input'!#REF!&gt;=50000),'IOC Input'!AE152,""))</f>
        <v>#REF!</v>
      </c>
      <c r="E144" s="103" t="e">
        <f>IF(AND('IOC Input'!$C152="M-OP",'IOC Input'!#REF!&lt;50000),'IOC Input'!AF152,IF(AND('IOC Input'!$C152="M-OP",'IOC Input'!#REF!&gt;=50000),'IOC Input'!AF152,""))</f>
        <v>#REF!</v>
      </c>
      <c r="F144" s="103" t="e">
        <f>IF(AND('IOC Input'!$C152="M-OP",'IOC Input'!#REF!&lt;50000),'IOC Input'!AG152,IF(AND('IOC Input'!$C152="M-OP",'IOC Input'!#REF!&gt;=50000),'IOC Input'!AG152,""))</f>
        <v>#REF!</v>
      </c>
      <c r="G144" s="103" t="e">
        <f>IF(AND('IOC Input'!$C152="M-OP",'IOC Input'!#REF!&lt;50000),'IOC Input'!AH152,IF(AND('IOC Input'!$C152="M-OP",'IOC Input'!#REF!&gt;=50000),'IOC Input'!AH152,""))</f>
        <v>#REF!</v>
      </c>
      <c r="H144" s="103" t="e">
        <f>IF(AND('IOC Input'!$C152="M-OP",'IOC Input'!#REF!&lt;50000),'IOC Input'!AI152,IF(AND('IOC Input'!$C152="M-OP",'IOC Input'!#REF!&gt;=50000),'IOC Input'!AI152,""))</f>
        <v>#REF!</v>
      </c>
      <c r="I144" s="103" t="e">
        <f>IF(AND('IOC Input'!$C152="M-OP",'IOC Input'!#REF!&lt;50000),'IOC Input'!Q152,IF(AND('IOC Input'!$C152="M-OP",'IOC Input'!#REF!&gt;=50000),'IOC Input'!Q152,""))</f>
        <v>#REF!</v>
      </c>
      <c r="J144" s="105" t="e">
        <f>IF(AND('IOC Input'!$C152="M-OP",'IOC Input'!#REF!&lt;50000),RIGHT('IOC Input'!P152,6),IF(AND('IOC Input'!$C152="M-OP",'IOC Input'!#REF!&gt;=50000),RIGHT('IOC Input'!P152,6),""))</f>
        <v>#REF!</v>
      </c>
      <c r="K144" s="106" t="str">
        <f>IF(AND('IOC Input'!$C152="M-OP",'IOC Input'!$R152="C"),'IOC Input'!#REF!,"")</f>
        <v/>
      </c>
      <c r="L144" s="106" t="str">
        <f>IF(AND('IOC Input'!$C152="M-OP",'IOC Input'!$R152="D"),'IOC Input'!#REF!,"")</f>
        <v/>
      </c>
      <c r="M144">
        <f t="shared" si="11"/>
        <v>0</v>
      </c>
    </row>
    <row r="145" spans="1:13" ht="18.75">
      <c r="A145" s="102" t="s">
        <v>111</v>
      </c>
      <c r="B145" s="103" t="e">
        <f>IF(AND('IOC Input'!$C153="M-OP",'IOC Input'!#REF!&lt;50000),'IOC Input'!AC153,IF(AND('IOC Input'!$C153="M-OP",'IOC Input'!#REF!&gt;=50000),'IOC Input'!AC153,""))</f>
        <v>#REF!</v>
      </c>
      <c r="C145" s="103" t="e">
        <f>IF(AND('IOC Input'!$C153="M-OP",'IOC Input'!#REF!&lt;50000),'IOC Input'!AD153,IF(AND('IOC Input'!$C153="M-OP",'IOC Input'!#REF!&gt;=50000),'IOC Input'!AD153,""))</f>
        <v>#REF!</v>
      </c>
      <c r="D145" s="103" t="e">
        <f>IF(AND('IOC Input'!$C153="M-OP",'IOC Input'!#REF!&lt;50000),'IOC Input'!AE153,IF(AND('IOC Input'!$C153="M-OP",'IOC Input'!#REF!&gt;=50000),'IOC Input'!AE153,""))</f>
        <v>#REF!</v>
      </c>
      <c r="E145" s="103" t="e">
        <f>IF(AND('IOC Input'!$C153="M-OP",'IOC Input'!#REF!&lt;50000),'IOC Input'!AF153,IF(AND('IOC Input'!$C153="M-OP",'IOC Input'!#REF!&gt;=50000),'IOC Input'!AF153,""))</f>
        <v>#REF!</v>
      </c>
      <c r="F145" s="103" t="e">
        <f>IF(AND('IOC Input'!$C153="M-OP",'IOC Input'!#REF!&lt;50000),'IOC Input'!AG153,IF(AND('IOC Input'!$C153="M-OP",'IOC Input'!#REF!&gt;=50000),'IOC Input'!AG153,""))</f>
        <v>#REF!</v>
      </c>
      <c r="G145" s="103" t="e">
        <f>IF(AND('IOC Input'!$C153="M-OP",'IOC Input'!#REF!&lt;50000),'IOC Input'!AH153,IF(AND('IOC Input'!$C153="M-OP",'IOC Input'!#REF!&gt;=50000),'IOC Input'!AH153,""))</f>
        <v>#REF!</v>
      </c>
      <c r="H145" s="103" t="e">
        <f>IF(AND('IOC Input'!$C153="M-OP",'IOC Input'!#REF!&lt;50000),'IOC Input'!AI153,IF(AND('IOC Input'!$C153="M-OP",'IOC Input'!#REF!&gt;=50000),'IOC Input'!AI153,""))</f>
        <v>#REF!</v>
      </c>
      <c r="I145" s="103" t="e">
        <f>IF(AND('IOC Input'!$C153="M-OP",'IOC Input'!#REF!&lt;50000),'IOC Input'!Q153,IF(AND('IOC Input'!$C153="M-OP",'IOC Input'!#REF!&gt;=50000),'IOC Input'!Q153,""))</f>
        <v>#REF!</v>
      </c>
      <c r="J145" s="105" t="e">
        <f>IF(AND('IOC Input'!$C153="M-OP",'IOC Input'!#REF!&lt;50000),RIGHT('IOC Input'!P153,6),IF(AND('IOC Input'!$C153="M-OP",'IOC Input'!#REF!&gt;=50000),RIGHT('IOC Input'!P153,6),""))</f>
        <v>#REF!</v>
      </c>
      <c r="K145" s="106" t="str">
        <f>IF(AND('IOC Input'!$C153="M-OP",'IOC Input'!$R153="C"),'IOC Input'!#REF!,"")</f>
        <v/>
      </c>
      <c r="L145" s="106" t="str">
        <f>IF(AND('IOC Input'!$C153="M-OP",'IOC Input'!$R153="D"),'IOC Input'!#REF!,"")</f>
        <v/>
      </c>
      <c r="M145">
        <f t="shared" si="11"/>
        <v>0</v>
      </c>
    </row>
    <row r="146" spans="1:13" ht="18.75">
      <c r="A146" s="102" t="s">
        <v>111</v>
      </c>
      <c r="B146" s="103" t="e">
        <f>IF(AND('IOC Input'!$C154="M-OP",'IOC Input'!#REF!&lt;50000),'IOC Input'!AC154,IF(AND('IOC Input'!$C154="M-OP",'IOC Input'!#REF!&gt;=50000),'IOC Input'!AC154,""))</f>
        <v>#REF!</v>
      </c>
      <c r="C146" s="103" t="e">
        <f>IF(AND('IOC Input'!$C154="M-OP",'IOC Input'!#REF!&lt;50000),'IOC Input'!AD154,IF(AND('IOC Input'!$C154="M-OP",'IOC Input'!#REF!&gt;=50000),'IOC Input'!AD154,""))</f>
        <v>#REF!</v>
      </c>
      <c r="D146" s="103" t="e">
        <f>IF(AND('IOC Input'!$C154="M-OP",'IOC Input'!#REF!&lt;50000),'IOC Input'!AE154,IF(AND('IOC Input'!$C154="M-OP",'IOC Input'!#REF!&gt;=50000),'IOC Input'!AE154,""))</f>
        <v>#REF!</v>
      </c>
      <c r="E146" s="103" t="e">
        <f>IF(AND('IOC Input'!$C154="M-OP",'IOC Input'!#REF!&lt;50000),'IOC Input'!AF154,IF(AND('IOC Input'!$C154="M-OP",'IOC Input'!#REF!&gt;=50000),'IOC Input'!AF154,""))</f>
        <v>#REF!</v>
      </c>
      <c r="F146" s="103" t="e">
        <f>IF(AND('IOC Input'!$C154="M-OP",'IOC Input'!#REF!&lt;50000),'IOC Input'!AG154,IF(AND('IOC Input'!$C154="M-OP",'IOC Input'!#REF!&gt;=50000),'IOC Input'!AG154,""))</f>
        <v>#REF!</v>
      </c>
      <c r="G146" s="103" t="e">
        <f>IF(AND('IOC Input'!$C154="M-OP",'IOC Input'!#REF!&lt;50000),'IOC Input'!AH154,IF(AND('IOC Input'!$C154="M-OP",'IOC Input'!#REF!&gt;=50000),'IOC Input'!AH154,""))</f>
        <v>#REF!</v>
      </c>
      <c r="H146" s="107"/>
      <c r="I146" s="103" t="e">
        <f>IF(AND('IOC Input'!$C154="M-OP",'IOC Input'!#REF!&lt;50000),'IOC Input'!Q154,IF(AND('IOC Input'!$C154="M-OP",'IOC Input'!#REF!&gt;=50000),'IOC Input'!Q154,""))</f>
        <v>#REF!</v>
      </c>
      <c r="J146" s="105" t="e">
        <f>IF(AND('IOC Input'!$C154="M-OP",'IOC Input'!#REF!&lt;50000),RIGHT('IOC Input'!P154,6),IF(AND('IOC Input'!$C154="M-OP",'IOC Input'!#REF!&gt;=50000),RIGHT('IOC Input'!P154,6),""))</f>
        <v>#REF!</v>
      </c>
      <c r="K146" s="106" t="str">
        <f>IF(AND('IOC Input'!$C154="M-OP",'IOC Input'!$R154="C"),'IOC Input'!#REF!,"")</f>
        <v/>
      </c>
      <c r="L146" s="106" t="str">
        <f>IF(AND('IOC Input'!$C154="M-OP",'IOC Input'!$R154="D"),'IOC Input'!#REF!,"")</f>
        <v/>
      </c>
      <c r="M146">
        <f t="shared" si="11"/>
        <v>0</v>
      </c>
    </row>
    <row r="147" spans="1:13" ht="18.75">
      <c r="A147" s="102"/>
      <c r="B147" s="103"/>
      <c r="C147" s="104"/>
      <c r="D147" s="103"/>
      <c r="E147" s="104"/>
      <c r="F147" s="103"/>
      <c r="G147" s="103"/>
      <c r="H147" s="107"/>
      <c r="I147" s="103"/>
      <c r="J147" s="110"/>
      <c r="K147" s="111"/>
      <c r="L147" s="111"/>
    </row>
    <row r="148" spans="1:13" ht="18.75">
      <c r="A148" s="102" t="s">
        <v>111</v>
      </c>
      <c r="B148" s="103" t="e">
        <f>IF(AND('IOC Input'!$C156="M-OP",'IOC Input'!#REF!&lt;50000),"119503",IF(AND('IOC Input'!$C156="M-OP",'IOC Input'!#REF!&gt;=50000),"119500",""))</f>
        <v>#REF!</v>
      </c>
      <c r="C148" s="104"/>
      <c r="D148" s="103"/>
      <c r="E148" s="104"/>
      <c r="F148" s="103"/>
      <c r="G148" s="103"/>
      <c r="H148" s="103" t="e">
        <f>IF(AND('IOC Input'!$C156="M-OP",'IOC Input'!#REF!&lt;50000),'IOC Input'!AI156,IF(AND('IOC Input'!$C156="M-OP",'IOC Input'!#REF!&gt;=50000),'IOC Input'!AI156,""))</f>
        <v>#REF!</v>
      </c>
      <c r="I148" s="103" t="e">
        <f>+I149</f>
        <v>#REF!</v>
      </c>
      <c r="J148" s="105" t="e">
        <f>+J149</f>
        <v>#REF!</v>
      </c>
      <c r="K148" s="106" t="str">
        <f>IF(AND('IOC Input'!$C156="M-OP",'IOC Input'!$R156="C"),'IOC Input'!#REF!,"")</f>
        <v/>
      </c>
      <c r="L148" s="106" t="str">
        <f>IF(AND('IOC Input'!$C156="M-OP",'IOC Input'!$R156="D"),'IOC Input'!#REF!,"")</f>
        <v/>
      </c>
      <c r="M148">
        <f>IF(SUM(K148:L148)&gt;0,1,0)</f>
        <v>0</v>
      </c>
    </row>
    <row r="149" spans="1:13" ht="18.75">
      <c r="A149" s="102" t="s">
        <v>111</v>
      </c>
      <c r="B149" s="103" t="e">
        <f>IF(AND('IOC Input'!$C157="M-OP",'IOC Input'!#REF!&lt;50000),'IOC Input'!AC157,IF(AND('IOC Input'!$C157="M-OP",'IOC Input'!#REF!&gt;=50000),'IOC Input'!AC157,""))</f>
        <v>#REF!</v>
      </c>
      <c r="C149" s="103" t="e">
        <f>IF(AND('IOC Input'!$C157="M-OP",'IOC Input'!#REF!&lt;50000),'IOC Input'!AD157,IF(AND('IOC Input'!$C157="M-OP",'IOC Input'!#REF!&gt;=50000),'IOC Input'!AD157,""))</f>
        <v>#REF!</v>
      </c>
      <c r="D149" s="103" t="e">
        <f>IF(AND('IOC Input'!$C157="M-OP",'IOC Input'!#REF!&lt;50000),'IOC Input'!AE157,IF(AND('IOC Input'!$C157="M-OP",'IOC Input'!#REF!&gt;=50000),'IOC Input'!AE157,""))</f>
        <v>#REF!</v>
      </c>
      <c r="E149" s="103" t="e">
        <f>IF(AND('IOC Input'!$C157="M-OP",'IOC Input'!#REF!&lt;50000),'IOC Input'!AF157,IF(AND('IOC Input'!$C157="M-OP",'IOC Input'!#REF!&gt;=50000),'IOC Input'!AF157,""))</f>
        <v>#REF!</v>
      </c>
      <c r="F149" s="103" t="e">
        <f>IF(AND('IOC Input'!$C157="M-OP",'IOC Input'!#REF!&lt;50000),'IOC Input'!AG157,IF(AND('IOC Input'!$C157="M-OP",'IOC Input'!#REF!&gt;=50000),'IOC Input'!AG157,""))</f>
        <v>#REF!</v>
      </c>
      <c r="G149" s="103" t="e">
        <f>IF(AND('IOC Input'!$C157="M-OP",'IOC Input'!#REF!&lt;50000),'IOC Input'!AH157,IF(AND('IOC Input'!$C157="M-OP",'IOC Input'!#REF!&gt;=50000),'IOC Input'!AH157,""))</f>
        <v>#REF!</v>
      </c>
      <c r="H149" s="103" t="e">
        <f>IF(AND('IOC Input'!$C157="M-OP",'IOC Input'!#REF!&lt;50000),'IOC Input'!AI157,IF(AND('IOC Input'!$C157="M-OP",'IOC Input'!#REF!&gt;=50000),'IOC Input'!AI157,""))</f>
        <v>#REF!</v>
      </c>
      <c r="I149" s="103" t="e">
        <f>IF(AND('IOC Input'!$C157="M-OP",'IOC Input'!#REF!&lt;50000),'IOC Input'!Q157,IF(AND('IOC Input'!$C157="M-OP",'IOC Input'!#REF!&gt;=50000),'IOC Input'!Q157,""))</f>
        <v>#REF!</v>
      </c>
      <c r="J149" s="105" t="e">
        <f>IF(AND('IOC Input'!$C157="M-OP",'IOC Input'!#REF!&lt;50000),RIGHT('IOC Input'!P157,6),IF(AND('IOC Input'!$C157="M-OP",'IOC Input'!#REF!&gt;=50000),RIGHT('IOC Input'!P157,6),""))</f>
        <v>#REF!</v>
      </c>
      <c r="K149" s="106" t="str">
        <f>IF(AND('IOC Input'!$C157="M-OP",'IOC Input'!$R157="C"),'IOC Input'!#REF!,"")</f>
        <v/>
      </c>
      <c r="L149" s="106" t="str">
        <f>IF(AND('IOC Input'!$C157="M-OP",'IOC Input'!$R157="D"),'IOC Input'!#REF!,"")</f>
        <v/>
      </c>
      <c r="M149">
        <f t="shared" ref="M149:M155" si="12">IF(SUM(K149:L149)&gt;0,1,0)</f>
        <v>0</v>
      </c>
    </row>
    <row r="150" spans="1:13" ht="18.75">
      <c r="A150" s="102" t="s">
        <v>111</v>
      </c>
      <c r="B150" s="103" t="e">
        <f>IF(AND('IOC Input'!$C158="M-OP",'IOC Input'!#REF!&lt;50000),'IOC Input'!AC158,IF(AND('IOC Input'!$C158="M-OP",'IOC Input'!#REF!&gt;=50000),'IOC Input'!AC158,""))</f>
        <v>#REF!</v>
      </c>
      <c r="C150" s="103" t="e">
        <f>IF(AND('IOC Input'!$C158="M-OP",'IOC Input'!#REF!&lt;50000),'IOC Input'!AD158,IF(AND('IOC Input'!$C158="M-OP",'IOC Input'!#REF!&gt;=50000),'IOC Input'!AD158,""))</f>
        <v>#REF!</v>
      </c>
      <c r="D150" s="103" t="e">
        <f>IF(AND('IOC Input'!$C158="M-OP",'IOC Input'!#REF!&lt;50000),'IOC Input'!AE158,IF(AND('IOC Input'!$C158="M-OP",'IOC Input'!#REF!&gt;=50000),'IOC Input'!AE158,""))</f>
        <v>#REF!</v>
      </c>
      <c r="E150" s="103" t="e">
        <f>IF(AND('IOC Input'!$C158="M-OP",'IOC Input'!#REF!&lt;50000),'IOC Input'!AF158,IF(AND('IOC Input'!$C158="M-OP",'IOC Input'!#REF!&gt;=50000),'IOC Input'!AF158,""))</f>
        <v>#REF!</v>
      </c>
      <c r="F150" s="103" t="e">
        <f>IF(AND('IOC Input'!$C158="M-OP",'IOC Input'!#REF!&lt;50000),'IOC Input'!AG158,IF(AND('IOC Input'!$C158="M-OP",'IOC Input'!#REF!&gt;=50000),'IOC Input'!AG158,""))</f>
        <v>#REF!</v>
      </c>
      <c r="G150" s="103" t="e">
        <f>IF(AND('IOC Input'!$C158="M-OP",'IOC Input'!#REF!&lt;50000),'IOC Input'!AH158,IF(AND('IOC Input'!$C158="M-OP",'IOC Input'!#REF!&gt;=50000),'IOC Input'!AH158,""))</f>
        <v>#REF!</v>
      </c>
      <c r="H150" s="103" t="e">
        <f>IF(AND('IOC Input'!$C158="M-OP",'IOC Input'!#REF!&lt;50000),'IOC Input'!AI158,IF(AND('IOC Input'!$C158="M-OP",'IOC Input'!#REF!&gt;=50000),'IOC Input'!AI158,""))</f>
        <v>#REF!</v>
      </c>
      <c r="I150" s="103" t="e">
        <f>IF(AND('IOC Input'!$C158="M-OP",'IOC Input'!#REF!&lt;50000),'IOC Input'!Q158,IF(AND('IOC Input'!$C158="M-OP",'IOC Input'!#REF!&gt;=50000),'IOC Input'!Q158,""))</f>
        <v>#REF!</v>
      </c>
      <c r="J150" s="105" t="e">
        <f>IF(AND('IOC Input'!$C158="M-OP",'IOC Input'!#REF!&lt;50000),RIGHT('IOC Input'!P158,6),IF(AND('IOC Input'!$C158="M-OP",'IOC Input'!#REF!&gt;=50000),RIGHT('IOC Input'!P158,6),""))</f>
        <v>#REF!</v>
      </c>
      <c r="K150" s="106" t="str">
        <f>IF(AND('IOC Input'!$C158="M-OP",'IOC Input'!$R158="C"),'IOC Input'!#REF!,"")</f>
        <v/>
      </c>
      <c r="L150" s="106" t="str">
        <f>IF(AND('IOC Input'!$C158="M-OP",'IOC Input'!$R158="D"),'IOC Input'!#REF!,"")</f>
        <v/>
      </c>
      <c r="M150">
        <f t="shared" si="12"/>
        <v>0</v>
      </c>
    </row>
    <row r="151" spans="1:13" ht="18.75">
      <c r="A151" s="102" t="s">
        <v>111</v>
      </c>
      <c r="B151" s="103" t="e">
        <f>IF(AND('IOC Input'!$C159="M-OP",'IOC Input'!#REF!&lt;50000),'IOC Input'!AC159,IF(AND('IOC Input'!$C159="M-OP",'IOC Input'!#REF!&gt;=50000),'IOC Input'!AC159,""))</f>
        <v>#REF!</v>
      </c>
      <c r="C151" s="103" t="e">
        <f>IF(AND('IOC Input'!$C159="M-OP",'IOC Input'!#REF!&lt;50000),'IOC Input'!AD159,IF(AND('IOC Input'!$C159="M-OP",'IOC Input'!#REF!&gt;=50000),'IOC Input'!AD159,""))</f>
        <v>#REF!</v>
      </c>
      <c r="D151" s="103" t="e">
        <f>IF(AND('IOC Input'!$C159="M-OP",'IOC Input'!#REF!&lt;50000),'IOC Input'!AE159,IF(AND('IOC Input'!$C159="M-OP",'IOC Input'!#REF!&gt;=50000),'IOC Input'!AE159,""))</f>
        <v>#REF!</v>
      </c>
      <c r="E151" s="103" t="e">
        <f>IF(AND('IOC Input'!$C159="M-OP",'IOC Input'!#REF!&lt;50000),'IOC Input'!AF159,IF(AND('IOC Input'!$C159="M-OP",'IOC Input'!#REF!&gt;=50000),'IOC Input'!AF159,""))</f>
        <v>#REF!</v>
      </c>
      <c r="F151" s="103" t="e">
        <f>IF(AND('IOC Input'!$C159="M-OP",'IOC Input'!#REF!&lt;50000),'IOC Input'!AG159,IF(AND('IOC Input'!$C159="M-OP",'IOC Input'!#REF!&gt;=50000),'IOC Input'!AG159,""))</f>
        <v>#REF!</v>
      </c>
      <c r="G151" s="103" t="e">
        <f>IF(AND('IOC Input'!$C159="M-OP",'IOC Input'!#REF!&lt;50000),'IOC Input'!AH159,IF(AND('IOC Input'!$C159="M-OP",'IOC Input'!#REF!&gt;=50000),'IOC Input'!AH159,""))</f>
        <v>#REF!</v>
      </c>
      <c r="H151" s="103" t="e">
        <f>IF(AND('IOC Input'!$C159="M-OP",'IOC Input'!#REF!&lt;50000),'IOC Input'!AI159,IF(AND('IOC Input'!$C159="M-OP",'IOC Input'!#REF!&gt;=50000),'IOC Input'!AI159,""))</f>
        <v>#REF!</v>
      </c>
      <c r="I151" s="103" t="e">
        <f>IF(AND('IOC Input'!$C159="M-OP",'IOC Input'!#REF!&lt;50000),'IOC Input'!Q159,IF(AND('IOC Input'!$C159="M-OP",'IOC Input'!#REF!&gt;=50000),'IOC Input'!Q159,""))</f>
        <v>#REF!</v>
      </c>
      <c r="J151" s="105" t="e">
        <f>IF(AND('IOC Input'!$C159="M-OP",'IOC Input'!#REF!&lt;50000),RIGHT('IOC Input'!P159,6),IF(AND('IOC Input'!$C159="M-OP",'IOC Input'!#REF!&gt;=50000),RIGHT('IOC Input'!P159,6),""))</f>
        <v>#REF!</v>
      </c>
      <c r="K151" s="106" t="str">
        <f>IF(AND('IOC Input'!$C159="M-OP",'IOC Input'!$R159="C"),'IOC Input'!#REF!,"")</f>
        <v/>
      </c>
      <c r="L151" s="106" t="str">
        <f>IF(AND('IOC Input'!$C159="M-OP",'IOC Input'!$R159="D"),'IOC Input'!#REF!,"")</f>
        <v/>
      </c>
      <c r="M151">
        <f t="shared" si="12"/>
        <v>0</v>
      </c>
    </row>
    <row r="152" spans="1:13" ht="18.75">
      <c r="A152" s="102" t="s">
        <v>111</v>
      </c>
      <c r="B152" s="103" t="e">
        <f>IF(AND('IOC Input'!$C160="M-OP",'IOC Input'!#REF!&lt;50000),'IOC Input'!AC160,IF(AND('IOC Input'!$C160="M-OP",'IOC Input'!#REF!&gt;=50000),'IOC Input'!AC160,""))</f>
        <v>#REF!</v>
      </c>
      <c r="C152" s="103" t="e">
        <f>IF(AND('IOC Input'!$C160="M-OP",'IOC Input'!#REF!&lt;50000),'IOC Input'!AD160,IF(AND('IOC Input'!$C160="M-OP",'IOC Input'!#REF!&gt;=50000),'IOC Input'!AD160,""))</f>
        <v>#REF!</v>
      </c>
      <c r="D152" s="103" t="e">
        <f>IF(AND('IOC Input'!$C160="M-OP",'IOC Input'!#REF!&lt;50000),'IOC Input'!AE160,IF(AND('IOC Input'!$C160="M-OP",'IOC Input'!#REF!&gt;=50000),'IOC Input'!AE160,""))</f>
        <v>#REF!</v>
      </c>
      <c r="E152" s="103" t="e">
        <f>IF(AND('IOC Input'!$C160="M-OP",'IOC Input'!#REF!&lt;50000),'IOC Input'!AF160,IF(AND('IOC Input'!$C160="M-OP",'IOC Input'!#REF!&gt;=50000),'IOC Input'!AF160,""))</f>
        <v>#REF!</v>
      </c>
      <c r="F152" s="103" t="e">
        <f>IF(AND('IOC Input'!$C160="M-OP",'IOC Input'!#REF!&lt;50000),'IOC Input'!AG160,IF(AND('IOC Input'!$C160="M-OP",'IOC Input'!#REF!&gt;=50000),'IOC Input'!AG160,""))</f>
        <v>#REF!</v>
      </c>
      <c r="G152" s="103" t="e">
        <f>IF(AND('IOC Input'!$C160="M-OP",'IOC Input'!#REF!&lt;50000),'IOC Input'!AH160,IF(AND('IOC Input'!$C160="M-OP",'IOC Input'!#REF!&gt;=50000),'IOC Input'!AH160,""))</f>
        <v>#REF!</v>
      </c>
      <c r="H152" s="103" t="e">
        <f>IF(AND('IOC Input'!$C160="M-OP",'IOC Input'!#REF!&lt;50000),'IOC Input'!AI160,IF(AND('IOC Input'!$C160="M-OP",'IOC Input'!#REF!&gt;=50000),'IOC Input'!AI160,""))</f>
        <v>#REF!</v>
      </c>
      <c r="I152" s="103" t="e">
        <f>IF(AND('IOC Input'!$C160="M-OP",'IOC Input'!#REF!&lt;50000),'IOC Input'!Q160,IF(AND('IOC Input'!$C160="M-OP",'IOC Input'!#REF!&gt;=50000),'IOC Input'!Q160,""))</f>
        <v>#REF!</v>
      </c>
      <c r="J152" s="105" t="e">
        <f>IF(AND('IOC Input'!$C160="M-OP",'IOC Input'!#REF!&lt;50000),RIGHT('IOC Input'!P160,6),IF(AND('IOC Input'!$C160="M-OP",'IOC Input'!#REF!&gt;=50000),RIGHT('IOC Input'!P160,6),""))</f>
        <v>#REF!</v>
      </c>
      <c r="K152" s="106" t="str">
        <f>IF(AND('IOC Input'!$C160="M-OP",'IOC Input'!$R160="C"),'IOC Input'!#REF!,"")</f>
        <v/>
      </c>
      <c r="L152" s="106" t="str">
        <f>IF(AND('IOC Input'!$C160="M-OP",'IOC Input'!$R160="D"),'IOC Input'!#REF!,"")</f>
        <v/>
      </c>
      <c r="M152">
        <f t="shared" si="12"/>
        <v>0</v>
      </c>
    </row>
    <row r="153" spans="1:13" ht="18.75">
      <c r="A153" s="102" t="s">
        <v>111</v>
      </c>
      <c r="B153" s="103" t="e">
        <f>IF(AND('IOC Input'!$C161="M-OP",'IOC Input'!#REF!&lt;50000),'IOC Input'!AC161,IF(AND('IOC Input'!$C161="M-OP",'IOC Input'!#REF!&gt;=50000),'IOC Input'!AC161,""))</f>
        <v>#REF!</v>
      </c>
      <c r="C153" s="103" t="e">
        <f>IF(AND('IOC Input'!$C161="M-OP",'IOC Input'!#REF!&lt;50000),'IOC Input'!AD161,IF(AND('IOC Input'!$C161="M-OP",'IOC Input'!#REF!&gt;=50000),'IOC Input'!AD161,""))</f>
        <v>#REF!</v>
      </c>
      <c r="D153" s="103" t="e">
        <f>IF(AND('IOC Input'!$C161="M-OP",'IOC Input'!#REF!&lt;50000),'IOC Input'!AE161,IF(AND('IOC Input'!$C161="M-OP",'IOC Input'!#REF!&gt;=50000),'IOC Input'!AE161,""))</f>
        <v>#REF!</v>
      </c>
      <c r="E153" s="103" t="e">
        <f>IF(AND('IOC Input'!$C161="M-OP",'IOC Input'!#REF!&lt;50000),'IOC Input'!AF161,IF(AND('IOC Input'!$C161="M-OP",'IOC Input'!#REF!&gt;=50000),'IOC Input'!AF161,""))</f>
        <v>#REF!</v>
      </c>
      <c r="F153" s="103" t="e">
        <f>IF(AND('IOC Input'!$C161="M-OP",'IOC Input'!#REF!&lt;50000),'IOC Input'!AG161,IF(AND('IOC Input'!$C161="M-OP",'IOC Input'!#REF!&gt;=50000),'IOC Input'!AG161,""))</f>
        <v>#REF!</v>
      </c>
      <c r="G153" s="103" t="e">
        <f>IF(AND('IOC Input'!$C161="M-OP",'IOC Input'!#REF!&lt;50000),'IOC Input'!AH161,IF(AND('IOC Input'!$C161="M-OP",'IOC Input'!#REF!&gt;=50000),'IOC Input'!AH161,""))</f>
        <v>#REF!</v>
      </c>
      <c r="H153" s="103" t="e">
        <f>IF(AND('IOC Input'!$C161="M-OP",'IOC Input'!#REF!&lt;50000),'IOC Input'!AI161,IF(AND('IOC Input'!$C161="M-OP",'IOC Input'!#REF!&gt;=50000),'IOC Input'!AI161,""))</f>
        <v>#REF!</v>
      </c>
      <c r="I153" s="103" t="e">
        <f>IF(AND('IOC Input'!$C161="M-OP",'IOC Input'!#REF!&lt;50000),'IOC Input'!Q161,IF(AND('IOC Input'!$C161="M-OP",'IOC Input'!#REF!&gt;=50000),'IOC Input'!Q161,""))</f>
        <v>#REF!</v>
      </c>
      <c r="J153" s="105" t="e">
        <f>IF(AND('IOC Input'!$C161="M-OP",'IOC Input'!#REF!&lt;50000),RIGHT('IOC Input'!P161,6),IF(AND('IOC Input'!$C161="M-OP",'IOC Input'!#REF!&gt;=50000),RIGHT('IOC Input'!P161,6),""))</f>
        <v>#REF!</v>
      </c>
      <c r="K153" s="106" t="str">
        <f>IF(AND('IOC Input'!$C161="M-OP",'IOC Input'!$R161="C"),'IOC Input'!#REF!,"")</f>
        <v/>
      </c>
      <c r="L153" s="106" t="str">
        <f>IF(AND('IOC Input'!$C161="M-OP",'IOC Input'!$R161="D"),'IOC Input'!#REF!,"")</f>
        <v/>
      </c>
      <c r="M153">
        <f t="shared" si="12"/>
        <v>0</v>
      </c>
    </row>
    <row r="154" spans="1:13" ht="18.75">
      <c r="A154" s="102" t="s">
        <v>111</v>
      </c>
      <c r="B154" s="103" t="e">
        <f>IF(AND('IOC Input'!$C162="M-OP",'IOC Input'!#REF!&lt;50000),'IOC Input'!AC162,IF(AND('IOC Input'!$C162="M-OP",'IOC Input'!#REF!&gt;=50000),'IOC Input'!AC162,""))</f>
        <v>#REF!</v>
      </c>
      <c r="C154" s="103" t="e">
        <f>IF(AND('IOC Input'!$C162="M-OP",'IOC Input'!#REF!&lt;50000),'IOC Input'!AD162,IF(AND('IOC Input'!$C162="M-OP",'IOC Input'!#REF!&gt;=50000),'IOC Input'!AD162,""))</f>
        <v>#REF!</v>
      </c>
      <c r="D154" s="103" t="e">
        <f>IF(AND('IOC Input'!$C162="M-OP",'IOC Input'!#REF!&lt;50000),'IOC Input'!AE162,IF(AND('IOC Input'!$C162="M-OP",'IOC Input'!#REF!&gt;=50000),'IOC Input'!AE162,""))</f>
        <v>#REF!</v>
      </c>
      <c r="E154" s="103" t="e">
        <f>IF(AND('IOC Input'!$C162="M-OP",'IOC Input'!#REF!&lt;50000),'IOC Input'!AF162,IF(AND('IOC Input'!$C162="M-OP",'IOC Input'!#REF!&gt;=50000),'IOC Input'!AF162,""))</f>
        <v>#REF!</v>
      </c>
      <c r="F154" s="103" t="e">
        <f>IF(AND('IOC Input'!$C162="M-OP",'IOC Input'!#REF!&lt;50000),'IOC Input'!AG162,IF(AND('IOC Input'!$C162="M-OP",'IOC Input'!#REF!&gt;=50000),'IOC Input'!AG162,""))</f>
        <v>#REF!</v>
      </c>
      <c r="G154" s="103" t="e">
        <f>IF(AND('IOC Input'!$C162="M-OP",'IOC Input'!#REF!&lt;50000),'IOC Input'!AH162,IF(AND('IOC Input'!$C162="M-OP",'IOC Input'!#REF!&gt;=50000),'IOC Input'!AH162,""))</f>
        <v>#REF!</v>
      </c>
      <c r="H154" s="103" t="e">
        <f>IF(AND('IOC Input'!$C162="M-OP",'IOC Input'!#REF!&lt;50000),'IOC Input'!AI162,IF(AND('IOC Input'!$C162="M-OP",'IOC Input'!#REF!&gt;=50000),'IOC Input'!AI162,""))</f>
        <v>#REF!</v>
      </c>
      <c r="I154" s="103" t="e">
        <f>IF(AND('IOC Input'!$C162="M-OP",'IOC Input'!#REF!&lt;50000),'IOC Input'!Q162,IF(AND('IOC Input'!$C162="M-OP",'IOC Input'!#REF!&gt;=50000),'IOC Input'!Q162,""))</f>
        <v>#REF!</v>
      </c>
      <c r="J154" s="105" t="e">
        <f>IF(AND('IOC Input'!$C162="M-OP",'IOC Input'!#REF!&lt;50000),RIGHT('IOC Input'!P162,6),IF(AND('IOC Input'!$C162="M-OP",'IOC Input'!#REF!&gt;=50000),RIGHT('IOC Input'!P162,6),""))</f>
        <v>#REF!</v>
      </c>
      <c r="K154" s="106" t="str">
        <f>IF(AND('IOC Input'!$C162="M-OP",'IOC Input'!$R162="C"),'IOC Input'!#REF!,"")</f>
        <v/>
      </c>
      <c r="L154" s="106" t="str">
        <f>IF(AND('IOC Input'!$C162="M-OP",'IOC Input'!$R162="D"),'IOC Input'!#REF!,"")</f>
        <v/>
      </c>
      <c r="M154">
        <f t="shared" si="12"/>
        <v>0</v>
      </c>
    </row>
    <row r="155" spans="1:13" ht="18.75">
      <c r="A155" s="102" t="s">
        <v>111</v>
      </c>
      <c r="B155" s="103" t="e">
        <f>IF(AND('IOC Input'!$C163="M-OP",'IOC Input'!#REF!&lt;50000),'IOC Input'!AC163,IF(AND('IOC Input'!$C163="M-OP",'IOC Input'!#REF!&gt;=50000),'IOC Input'!AC163,""))</f>
        <v>#REF!</v>
      </c>
      <c r="C155" s="103" t="e">
        <f>IF(AND('IOC Input'!$C163="M-OP",'IOC Input'!#REF!&lt;50000),'IOC Input'!AD163,IF(AND('IOC Input'!$C163="M-OP",'IOC Input'!#REF!&gt;=50000),'IOC Input'!AD163,""))</f>
        <v>#REF!</v>
      </c>
      <c r="D155" s="103" t="e">
        <f>IF(AND('IOC Input'!$C163="M-OP",'IOC Input'!#REF!&lt;50000),'IOC Input'!AE163,IF(AND('IOC Input'!$C163="M-OP",'IOC Input'!#REF!&gt;=50000),'IOC Input'!AE163,""))</f>
        <v>#REF!</v>
      </c>
      <c r="E155" s="103" t="e">
        <f>IF(AND('IOC Input'!$C163="M-OP",'IOC Input'!#REF!&lt;50000),'IOC Input'!AF163,IF(AND('IOC Input'!$C163="M-OP",'IOC Input'!#REF!&gt;=50000),'IOC Input'!AF163,""))</f>
        <v>#REF!</v>
      </c>
      <c r="F155" s="103" t="e">
        <f>IF(AND('IOC Input'!$C163="M-OP",'IOC Input'!#REF!&lt;50000),'IOC Input'!AG163,IF(AND('IOC Input'!$C163="M-OP",'IOC Input'!#REF!&gt;=50000),'IOC Input'!AG163,""))</f>
        <v>#REF!</v>
      </c>
      <c r="G155" s="103" t="e">
        <f>IF(AND('IOC Input'!$C163="M-OP",'IOC Input'!#REF!&lt;50000),'IOC Input'!AH163,IF(AND('IOC Input'!$C163="M-OP",'IOC Input'!#REF!&gt;=50000),'IOC Input'!AH163,""))</f>
        <v>#REF!</v>
      </c>
      <c r="H155" s="107"/>
      <c r="I155" s="103" t="e">
        <f>IF(AND('IOC Input'!$C163="M-OP",'IOC Input'!#REF!&lt;50000),'IOC Input'!Q163,IF(AND('IOC Input'!$C163="M-OP",'IOC Input'!#REF!&gt;=50000),'IOC Input'!Q163,""))</f>
        <v>#REF!</v>
      </c>
      <c r="J155" s="105" t="e">
        <f>IF(AND('IOC Input'!$C163="M-OP",'IOC Input'!#REF!&lt;50000),RIGHT('IOC Input'!P163,6),IF(AND('IOC Input'!$C163="M-OP",'IOC Input'!#REF!&gt;=50000),RIGHT('IOC Input'!P163,6),""))</f>
        <v>#REF!</v>
      </c>
      <c r="K155" s="106" t="str">
        <f>IF(AND('IOC Input'!$C163="M-OP",'IOC Input'!$R163="C"),'IOC Input'!#REF!,"")</f>
        <v/>
      </c>
      <c r="L155" s="106" t="str">
        <f>IF(AND('IOC Input'!$C163="M-OP",'IOC Input'!$R163="D"),'IOC Input'!#REF!,"")</f>
        <v/>
      </c>
      <c r="M155">
        <f t="shared" si="12"/>
        <v>0</v>
      </c>
    </row>
    <row r="156" spans="1:13" ht="18.75">
      <c r="A156" s="102"/>
      <c r="B156" s="103"/>
      <c r="C156" s="104"/>
      <c r="D156" s="103"/>
      <c r="E156" s="104"/>
      <c r="F156" s="103"/>
      <c r="G156" s="103"/>
      <c r="H156" s="107"/>
      <c r="I156" s="103"/>
      <c r="J156" s="110"/>
      <c r="K156" s="111"/>
      <c r="L156" s="111"/>
    </row>
    <row r="157" spans="1:13" ht="18.75">
      <c r="A157" s="102" t="s">
        <v>111</v>
      </c>
      <c r="B157" s="103" t="e">
        <f>IF(AND('IOC Input'!$C165="M-OP",'IOC Input'!#REF!&lt;50000),"119503",IF(AND('IOC Input'!$C165="M-OP",'IOC Input'!#REF!&gt;=50000),"119500",""))</f>
        <v>#REF!</v>
      </c>
      <c r="C157" s="104"/>
      <c r="D157" s="103"/>
      <c r="E157" s="104"/>
      <c r="F157" s="103"/>
      <c r="G157" s="103"/>
      <c r="H157" s="103" t="e">
        <f>IF(AND('IOC Input'!$C165="M-OP",'IOC Input'!#REF!&lt;50000),'IOC Input'!AI165,IF(AND('IOC Input'!$C165="M-OP",'IOC Input'!#REF!&gt;=50000),'IOC Input'!AI165,""))</f>
        <v>#REF!</v>
      </c>
      <c r="I157" s="103" t="e">
        <f>+I158</f>
        <v>#REF!</v>
      </c>
      <c r="J157" s="105" t="e">
        <f>+J158</f>
        <v>#REF!</v>
      </c>
      <c r="K157" s="106" t="str">
        <f>IF(AND('IOC Input'!$C165="M-OP",'IOC Input'!$R165="C"),'IOC Input'!#REF!,"")</f>
        <v/>
      </c>
      <c r="L157" s="106" t="str">
        <f>IF(AND('IOC Input'!$C165="M-OP",'IOC Input'!$R165="D"),'IOC Input'!#REF!,"")</f>
        <v/>
      </c>
      <c r="M157">
        <f>IF(SUM(K157:L157)&gt;0,1,0)</f>
        <v>0</v>
      </c>
    </row>
    <row r="158" spans="1:13" ht="18.75">
      <c r="A158" s="102" t="s">
        <v>111</v>
      </c>
      <c r="B158" s="103" t="e">
        <f>IF(AND('IOC Input'!$C166="M-OP",'IOC Input'!#REF!&lt;50000),'IOC Input'!AC166,IF(AND('IOC Input'!$C166="M-OP",'IOC Input'!#REF!&gt;=50000),'IOC Input'!AC166,""))</f>
        <v>#REF!</v>
      </c>
      <c r="C158" s="103" t="e">
        <f>IF(AND('IOC Input'!$C166="M-OP",'IOC Input'!#REF!&lt;50000),'IOC Input'!AD166,IF(AND('IOC Input'!$C166="M-OP",'IOC Input'!#REF!&gt;=50000),'IOC Input'!AD166,""))</f>
        <v>#REF!</v>
      </c>
      <c r="D158" s="103" t="e">
        <f>IF(AND('IOC Input'!$C166="M-OP",'IOC Input'!#REF!&lt;50000),'IOC Input'!AE166,IF(AND('IOC Input'!$C166="M-OP",'IOC Input'!#REF!&gt;=50000),'IOC Input'!AE166,""))</f>
        <v>#REF!</v>
      </c>
      <c r="E158" s="103" t="e">
        <f>IF(AND('IOC Input'!$C166="M-OP",'IOC Input'!#REF!&lt;50000),'IOC Input'!AF166,IF(AND('IOC Input'!$C166="M-OP",'IOC Input'!#REF!&gt;=50000),'IOC Input'!AF166,""))</f>
        <v>#REF!</v>
      </c>
      <c r="F158" s="103" t="e">
        <f>IF(AND('IOC Input'!$C166="M-OP",'IOC Input'!#REF!&lt;50000),'IOC Input'!AG166,IF(AND('IOC Input'!$C166="M-OP",'IOC Input'!#REF!&gt;=50000),'IOC Input'!AG166,""))</f>
        <v>#REF!</v>
      </c>
      <c r="G158" s="103" t="e">
        <f>IF(AND('IOC Input'!$C166="M-OP",'IOC Input'!#REF!&lt;50000),'IOC Input'!AH166,IF(AND('IOC Input'!$C166="M-OP",'IOC Input'!#REF!&gt;=50000),'IOC Input'!AH166,""))</f>
        <v>#REF!</v>
      </c>
      <c r="H158" s="103" t="e">
        <f>IF(AND('IOC Input'!$C166="M-OP",'IOC Input'!#REF!&lt;50000),'IOC Input'!AI166,IF(AND('IOC Input'!$C166="M-OP",'IOC Input'!#REF!&gt;=50000),'IOC Input'!AI166,""))</f>
        <v>#REF!</v>
      </c>
      <c r="I158" s="103" t="e">
        <f>IF(AND('IOC Input'!$C166="M-OP",'IOC Input'!#REF!&lt;50000),'IOC Input'!Q166,IF(AND('IOC Input'!$C166="M-OP",'IOC Input'!#REF!&gt;=50000),'IOC Input'!Q166,""))</f>
        <v>#REF!</v>
      </c>
      <c r="J158" s="105" t="e">
        <f>IF(AND('IOC Input'!$C166="M-OP",'IOC Input'!#REF!&lt;50000),RIGHT('IOC Input'!P166,6),IF(AND('IOC Input'!$C166="M-OP",'IOC Input'!#REF!&gt;=50000),RIGHT('IOC Input'!P166,6),""))</f>
        <v>#REF!</v>
      </c>
      <c r="K158" s="106" t="str">
        <f>IF(AND('IOC Input'!$C166="M-OP",'IOC Input'!$R166="C"),'IOC Input'!#REF!,"")</f>
        <v/>
      </c>
      <c r="L158" s="106" t="str">
        <f>IF(AND('IOC Input'!$C166="M-OP",'IOC Input'!$R166="D"),'IOC Input'!#REF!,"")</f>
        <v/>
      </c>
      <c r="M158">
        <f t="shared" ref="M158:M164" si="13">IF(SUM(K158:L158)&gt;0,1,0)</f>
        <v>0</v>
      </c>
    </row>
    <row r="159" spans="1:13" ht="18.75">
      <c r="A159" s="102" t="s">
        <v>111</v>
      </c>
      <c r="B159" s="103" t="e">
        <f>IF(AND('IOC Input'!$C167="M-OP",'IOC Input'!#REF!&lt;50000),'IOC Input'!AC167,IF(AND('IOC Input'!$C167="M-OP",'IOC Input'!#REF!&gt;=50000),'IOC Input'!AC167,""))</f>
        <v>#REF!</v>
      </c>
      <c r="C159" s="103" t="e">
        <f>IF(AND('IOC Input'!$C167="M-OP",'IOC Input'!#REF!&lt;50000),'IOC Input'!AD167,IF(AND('IOC Input'!$C167="M-OP",'IOC Input'!#REF!&gt;=50000),'IOC Input'!AD167,""))</f>
        <v>#REF!</v>
      </c>
      <c r="D159" s="103" t="e">
        <f>IF(AND('IOC Input'!$C167="M-OP",'IOC Input'!#REF!&lt;50000),'IOC Input'!AE167,IF(AND('IOC Input'!$C167="M-OP",'IOC Input'!#REF!&gt;=50000),'IOC Input'!AE167,""))</f>
        <v>#REF!</v>
      </c>
      <c r="E159" s="103" t="e">
        <f>IF(AND('IOC Input'!$C167="M-OP",'IOC Input'!#REF!&lt;50000),'IOC Input'!AF167,IF(AND('IOC Input'!$C167="M-OP",'IOC Input'!#REF!&gt;=50000),'IOC Input'!AF167,""))</f>
        <v>#REF!</v>
      </c>
      <c r="F159" s="103" t="e">
        <f>IF(AND('IOC Input'!$C167="M-OP",'IOC Input'!#REF!&lt;50000),'IOC Input'!AG167,IF(AND('IOC Input'!$C167="M-OP",'IOC Input'!#REF!&gt;=50000),'IOC Input'!AG167,""))</f>
        <v>#REF!</v>
      </c>
      <c r="G159" s="103" t="e">
        <f>IF(AND('IOC Input'!$C167="M-OP",'IOC Input'!#REF!&lt;50000),'IOC Input'!AH167,IF(AND('IOC Input'!$C167="M-OP",'IOC Input'!#REF!&gt;=50000),'IOC Input'!AH167,""))</f>
        <v>#REF!</v>
      </c>
      <c r="H159" s="103" t="e">
        <f>IF(AND('IOC Input'!$C167="M-OP",'IOC Input'!#REF!&lt;50000),'IOC Input'!AI167,IF(AND('IOC Input'!$C167="M-OP",'IOC Input'!#REF!&gt;=50000),'IOC Input'!AI167,""))</f>
        <v>#REF!</v>
      </c>
      <c r="I159" s="103" t="e">
        <f>IF(AND('IOC Input'!$C167="M-OP",'IOC Input'!#REF!&lt;50000),'IOC Input'!Q167,IF(AND('IOC Input'!$C167="M-OP",'IOC Input'!#REF!&gt;=50000),'IOC Input'!Q167,""))</f>
        <v>#REF!</v>
      </c>
      <c r="J159" s="105" t="e">
        <f>IF(AND('IOC Input'!$C167="M-OP",'IOC Input'!#REF!&lt;50000),RIGHT('IOC Input'!P167,6),IF(AND('IOC Input'!$C167="M-OP",'IOC Input'!#REF!&gt;=50000),RIGHT('IOC Input'!P167,6),""))</f>
        <v>#REF!</v>
      </c>
      <c r="K159" s="106" t="str">
        <f>IF(AND('IOC Input'!$C167="M-OP",'IOC Input'!$R167="C"),'IOC Input'!#REF!,"")</f>
        <v/>
      </c>
      <c r="L159" s="106" t="str">
        <f>IF(AND('IOC Input'!$C167="M-OP",'IOC Input'!$R167="D"),'IOC Input'!#REF!,"")</f>
        <v/>
      </c>
      <c r="M159">
        <f t="shared" si="13"/>
        <v>0</v>
      </c>
    </row>
    <row r="160" spans="1:13" ht="18.75">
      <c r="A160" s="102" t="s">
        <v>111</v>
      </c>
      <c r="B160" s="103" t="e">
        <f>IF(AND('IOC Input'!$C168="M-OP",'IOC Input'!#REF!&lt;50000),'IOC Input'!AC168,IF(AND('IOC Input'!$C168="M-OP",'IOC Input'!#REF!&gt;=50000),'IOC Input'!AC168,""))</f>
        <v>#REF!</v>
      </c>
      <c r="C160" s="103" t="e">
        <f>IF(AND('IOC Input'!$C168="M-OP",'IOC Input'!#REF!&lt;50000),'IOC Input'!AD168,IF(AND('IOC Input'!$C168="M-OP",'IOC Input'!#REF!&gt;=50000),'IOC Input'!AD168,""))</f>
        <v>#REF!</v>
      </c>
      <c r="D160" s="103" t="e">
        <f>IF(AND('IOC Input'!$C168="M-OP",'IOC Input'!#REF!&lt;50000),'IOC Input'!AE168,IF(AND('IOC Input'!$C168="M-OP",'IOC Input'!#REF!&gt;=50000),'IOC Input'!AE168,""))</f>
        <v>#REF!</v>
      </c>
      <c r="E160" s="103" t="e">
        <f>IF(AND('IOC Input'!$C168="M-OP",'IOC Input'!#REF!&lt;50000),'IOC Input'!AF168,IF(AND('IOC Input'!$C168="M-OP",'IOC Input'!#REF!&gt;=50000),'IOC Input'!AF168,""))</f>
        <v>#REF!</v>
      </c>
      <c r="F160" s="103" t="e">
        <f>IF(AND('IOC Input'!$C168="M-OP",'IOC Input'!#REF!&lt;50000),'IOC Input'!AG168,IF(AND('IOC Input'!$C168="M-OP",'IOC Input'!#REF!&gt;=50000),'IOC Input'!AG168,""))</f>
        <v>#REF!</v>
      </c>
      <c r="G160" s="103" t="e">
        <f>IF(AND('IOC Input'!$C168="M-OP",'IOC Input'!#REF!&lt;50000),'IOC Input'!AH168,IF(AND('IOC Input'!$C168="M-OP",'IOC Input'!#REF!&gt;=50000),'IOC Input'!AH168,""))</f>
        <v>#REF!</v>
      </c>
      <c r="H160" s="103" t="e">
        <f>IF(AND('IOC Input'!$C168="M-OP",'IOC Input'!#REF!&lt;50000),'IOC Input'!AI168,IF(AND('IOC Input'!$C168="M-OP",'IOC Input'!#REF!&gt;=50000),'IOC Input'!AI168,""))</f>
        <v>#REF!</v>
      </c>
      <c r="I160" s="103" t="e">
        <f>IF(AND('IOC Input'!$C168="M-OP",'IOC Input'!#REF!&lt;50000),'IOC Input'!Q168,IF(AND('IOC Input'!$C168="M-OP",'IOC Input'!#REF!&gt;=50000),'IOC Input'!Q168,""))</f>
        <v>#REF!</v>
      </c>
      <c r="J160" s="105" t="e">
        <f>IF(AND('IOC Input'!$C168="M-OP",'IOC Input'!#REF!&lt;50000),RIGHT('IOC Input'!P168,6),IF(AND('IOC Input'!$C168="M-OP",'IOC Input'!#REF!&gt;=50000),RIGHT('IOC Input'!P168,6),""))</f>
        <v>#REF!</v>
      </c>
      <c r="K160" s="106" t="str">
        <f>IF(AND('IOC Input'!$C168="M-OP",'IOC Input'!$R168="C"),'IOC Input'!#REF!,"")</f>
        <v/>
      </c>
      <c r="L160" s="106" t="str">
        <f>IF(AND('IOC Input'!$C168="M-OP",'IOC Input'!$R168="D"),'IOC Input'!#REF!,"")</f>
        <v/>
      </c>
      <c r="M160">
        <f t="shared" si="13"/>
        <v>0</v>
      </c>
    </row>
    <row r="161" spans="1:13" ht="18.75">
      <c r="A161" s="102" t="s">
        <v>111</v>
      </c>
      <c r="B161" s="103" t="e">
        <f>IF(AND('IOC Input'!$C169="M-OP",'IOC Input'!#REF!&lt;50000),'IOC Input'!AC169,IF(AND('IOC Input'!$C169="M-OP",'IOC Input'!#REF!&gt;=50000),'IOC Input'!AC169,""))</f>
        <v>#REF!</v>
      </c>
      <c r="C161" s="103" t="e">
        <f>IF(AND('IOC Input'!$C169="M-OP",'IOC Input'!#REF!&lt;50000),'IOC Input'!AD169,IF(AND('IOC Input'!$C169="M-OP",'IOC Input'!#REF!&gt;=50000),'IOC Input'!AD169,""))</f>
        <v>#REF!</v>
      </c>
      <c r="D161" s="103" t="e">
        <f>IF(AND('IOC Input'!$C169="M-OP",'IOC Input'!#REF!&lt;50000),'IOC Input'!AE169,IF(AND('IOC Input'!$C169="M-OP",'IOC Input'!#REF!&gt;=50000),'IOC Input'!AE169,""))</f>
        <v>#REF!</v>
      </c>
      <c r="E161" s="103" t="e">
        <f>IF(AND('IOC Input'!$C169="M-OP",'IOC Input'!#REF!&lt;50000),'IOC Input'!AF169,IF(AND('IOC Input'!$C169="M-OP",'IOC Input'!#REF!&gt;=50000),'IOC Input'!AF169,""))</f>
        <v>#REF!</v>
      </c>
      <c r="F161" s="103" t="e">
        <f>IF(AND('IOC Input'!$C169="M-OP",'IOC Input'!#REF!&lt;50000),'IOC Input'!AG169,IF(AND('IOC Input'!$C169="M-OP",'IOC Input'!#REF!&gt;=50000),'IOC Input'!AG169,""))</f>
        <v>#REF!</v>
      </c>
      <c r="G161" s="103" t="e">
        <f>IF(AND('IOC Input'!$C169="M-OP",'IOC Input'!#REF!&lt;50000),'IOC Input'!AH169,IF(AND('IOC Input'!$C169="M-OP",'IOC Input'!#REF!&gt;=50000),'IOC Input'!AH169,""))</f>
        <v>#REF!</v>
      </c>
      <c r="H161" s="103" t="e">
        <f>IF(AND('IOC Input'!$C169="M-OP",'IOC Input'!#REF!&lt;50000),'IOC Input'!AI169,IF(AND('IOC Input'!$C169="M-OP",'IOC Input'!#REF!&gt;=50000),'IOC Input'!AI169,""))</f>
        <v>#REF!</v>
      </c>
      <c r="I161" s="103" t="e">
        <f>IF(AND('IOC Input'!$C169="M-OP",'IOC Input'!#REF!&lt;50000),'IOC Input'!Q169,IF(AND('IOC Input'!$C169="M-OP",'IOC Input'!#REF!&gt;=50000),'IOC Input'!Q169,""))</f>
        <v>#REF!</v>
      </c>
      <c r="J161" s="105" t="e">
        <f>IF(AND('IOC Input'!$C169="M-OP",'IOC Input'!#REF!&lt;50000),RIGHT('IOC Input'!P169,6),IF(AND('IOC Input'!$C169="M-OP",'IOC Input'!#REF!&gt;=50000),RIGHT('IOC Input'!P169,6),""))</f>
        <v>#REF!</v>
      </c>
      <c r="K161" s="106" t="str">
        <f>IF(AND('IOC Input'!$C169="M-OP",'IOC Input'!$R169="C"),'IOC Input'!#REF!,"")</f>
        <v/>
      </c>
      <c r="L161" s="106" t="str">
        <f>IF(AND('IOC Input'!$C169="M-OP",'IOC Input'!$R169="D"),'IOC Input'!#REF!,"")</f>
        <v/>
      </c>
      <c r="M161">
        <f t="shared" si="13"/>
        <v>0</v>
      </c>
    </row>
    <row r="162" spans="1:13" ht="18.75">
      <c r="A162" s="102" t="s">
        <v>111</v>
      </c>
      <c r="B162" s="103" t="e">
        <f>IF(AND('IOC Input'!$C170="M-OP",'IOC Input'!#REF!&lt;50000),'IOC Input'!AC170,IF(AND('IOC Input'!$C170="M-OP",'IOC Input'!#REF!&gt;=50000),'IOC Input'!AC170,""))</f>
        <v>#REF!</v>
      </c>
      <c r="C162" s="103" t="e">
        <f>IF(AND('IOC Input'!$C170="M-OP",'IOC Input'!#REF!&lt;50000),'IOC Input'!AD170,IF(AND('IOC Input'!$C170="M-OP",'IOC Input'!#REF!&gt;=50000),'IOC Input'!AD170,""))</f>
        <v>#REF!</v>
      </c>
      <c r="D162" s="103" t="e">
        <f>IF(AND('IOC Input'!$C170="M-OP",'IOC Input'!#REF!&lt;50000),'IOC Input'!AE170,IF(AND('IOC Input'!$C170="M-OP",'IOC Input'!#REF!&gt;=50000),'IOC Input'!AE170,""))</f>
        <v>#REF!</v>
      </c>
      <c r="E162" s="103" t="e">
        <f>IF(AND('IOC Input'!$C170="M-OP",'IOC Input'!#REF!&lt;50000),'IOC Input'!AF170,IF(AND('IOC Input'!$C170="M-OP",'IOC Input'!#REF!&gt;=50000),'IOC Input'!AF170,""))</f>
        <v>#REF!</v>
      </c>
      <c r="F162" s="103" t="e">
        <f>IF(AND('IOC Input'!$C170="M-OP",'IOC Input'!#REF!&lt;50000),'IOC Input'!AG170,IF(AND('IOC Input'!$C170="M-OP",'IOC Input'!#REF!&gt;=50000),'IOC Input'!AG170,""))</f>
        <v>#REF!</v>
      </c>
      <c r="G162" s="103" t="e">
        <f>IF(AND('IOC Input'!$C170="M-OP",'IOC Input'!#REF!&lt;50000),'IOC Input'!AH170,IF(AND('IOC Input'!$C170="M-OP",'IOC Input'!#REF!&gt;=50000),'IOC Input'!AH170,""))</f>
        <v>#REF!</v>
      </c>
      <c r="H162" s="103" t="e">
        <f>IF(AND('IOC Input'!$C170="M-OP",'IOC Input'!#REF!&lt;50000),'IOC Input'!AI170,IF(AND('IOC Input'!$C170="M-OP",'IOC Input'!#REF!&gt;=50000),'IOC Input'!AI170,""))</f>
        <v>#REF!</v>
      </c>
      <c r="I162" s="103" t="e">
        <f>IF(AND('IOC Input'!$C170="M-OP",'IOC Input'!#REF!&lt;50000),'IOC Input'!Q170,IF(AND('IOC Input'!$C170="M-OP",'IOC Input'!#REF!&gt;=50000),'IOC Input'!Q170,""))</f>
        <v>#REF!</v>
      </c>
      <c r="J162" s="105" t="e">
        <f>IF(AND('IOC Input'!$C170="M-OP",'IOC Input'!#REF!&lt;50000),RIGHT('IOC Input'!P170,6),IF(AND('IOC Input'!$C170="M-OP",'IOC Input'!#REF!&gt;=50000),RIGHT('IOC Input'!P170,6),""))</f>
        <v>#REF!</v>
      </c>
      <c r="K162" s="106" t="str">
        <f>IF(AND('IOC Input'!$C170="M-OP",'IOC Input'!$R170="C"),'IOC Input'!#REF!,"")</f>
        <v/>
      </c>
      <c r="L162" s="106" t="str">
        <f>IF(AND('IOC Input'!$C170="M-OP",'IOC Input'!$R170="D"),'IOC Input'!#REF!,"")</f>
        <v/>
      </c>
      <c r="M162">
        <f t="shared" si="13"/>
        <v>0</v>
      </c>
    </row>
    <row r="163" spans="1:13" ht="18.75">
      <c r="A163" s="102" t="s">
        <v>111</v>
      </c>
      <c r="B163" s="103" t="e">
        <f>IF(AND('IOC Input'!$C171="M-OP",'IOC Input'!#REF!&lt;50000),'IOC Input'!AC171,IF(AND('IOC Input'!$C171="M-OP",'IOC Input'!#REF!&gt;=50000),'IOC Input'!AC171,""))</f>
        <v>#REF!</v>
      </c>
      <c r="C163" s="103" t="e">
        <f>IF(AND('IOC Input'!$C171="M-OP",'IOC Input'!#REF!&lt;50000),'IOC Input'!AD171,IF(AND('IOC Input'!$C171="M-OP",'IOC Input'!#REF!&gt;=50000),'IOC Input'!AD171,""))</f>
        <v>#REF!</v>
      </c>
      <c r="D163" s="103" t="e">
        <f>IF(AND('IOC Input'!$C171="M-OP",'IOC Input'!#REF!&lt;50000),'IOC Input'!AE171,IF(AND('IOC Input'!$C171="M-OP",'IOC Input'!#REF!&gt;=50000),'IOC Input'!AE171,""))</f>
        <v>#REF!</v>
      </c>
      <c r="E163" s="103" t="e">
        <f>IF(AND('IOC Input'!$C171="M-OP",'IOC Input'!#REF!&lt;50000),'IOC Input'!AF171,IF(AND('IOC Input'!$C171="M-OP",'IOC Input'!#REF!&gt;=50000),'IOC Input'!AF171,""))</f>
        <v>#REF!</v>
      </c>
      <c r="F163" s="103" t="e">
        <f>IF(AND('IOC Input'!$C171="M-OP",'IOC Input'!#REF!&lt;50000),'IOC Input'!AG171,IF(AND('IOC Input'!$C171="M-OP",'IOC Input'!#REF!&gt;=50000),'IOC Input'!AG171,""))</f>
        <v>#REF!</v>
      </c>
      <c r="G163" s="103" t="e">
        <f>IF(AND('IOC Input'!$C171="M-OP",'IOC Input'!#REF!&lt;50000),'IOC Input'!AH171,IF(AND('IOC Input'!$C171="M-OP",'IOC Input'!#REF!&gt;=50000),'IOC Input'!AH171,""))</f>
        <v>#REF!</v>
      </c>
      <c r="H163" s="103" t="e">
        <f>IF(AND('IOC Input'!$C171="M-OP",'IOC Input'!#REF!&lt;50000),'IOC Input'!AI171,IF(AND('IOC Input'!$C171="M-OP",'IOC Input'!#REF!&gt;=50000),'IOC Input'!AI171,""))</f>
        <v>#REF!</v>
      </c>
      <c r="I163" s="103" t="e">
        <f>IF(AND('IOC Input'!$C171="M-OP",'IOC Input'!#REF!&lt;50000),'IOC Input'!Q171,IF(AND('IOC Input'!$C171="M-OP",'IOC Input'!#REF!&gt;=50000),'IOC Input'!Q171,""))</f>
        <v>#REF!</v>
      </c>
      <c r="J163" s="105" t="e">
        <f>IF(AND('IOC Input'!$C171="M-OP",'IOC Input'!#REF!&lt;50000),RIGHT('IOC Input'!P171,6),IF(AND('IOC Input'!$C171="M-OP",'IOC Input'!#REF!&gt;=50000),RIGHT('IOC Input'!P171,6),""))</f>
        <v>#REF!</v>
      </c>
      <c r="K163" s="106" t="str">
        <f>IF(AND('IOC Input'!$C171="M-OP",'IOC Input'!$R171="C"),'IOC Input'!#REF!,"")</f>
        <v/>
      </c>
      <c r="L163" s="106" t="str">
        <f>IF(AND('IOC Input'!$C171="M-OP",'IOC Input'!$R171="D"),'IOC Input'!#REF!,"")</f>
        <v/>
      </c>
      <c r="M163">
        <f t="shared" si="13"/>
        <v>0</v>
      </c>
    </row>
    <row r="164" spans="1:13" ht="18.75">
      <c r="A164" s="102" t="s">
        <v>111</v>
      </c>
      <c r="B164" s="103" t="e">
        <f>IF(AND('IOC Input'!$C172="M-OP",'IOC Input'!#REF!&lt;50000),'IOC Input'!AC172,IF(AND('IOC Input'!$C172="M-OP",'IOC Input'!#REF!&gt;=50000),'IOC Input'!AC172,""))</f>
        <v>#REF!</v>
      </c>
      <c r="C164" s="103" t="e">
        <f>IF(AND('IOC Input'!$C172="M-OP",'IOC Input'!#REF!&lt;50000),'IOC Input'!AD172,IF(AND('IOC Input'!$C172="M-OP",'IOC Input'!#REF!&gt;=50000),'IOC Input'!AD172,""))</f>
        <v>#REF!</v>
      </c>
      <c r="D164" s="103" t="e">
        <f>IF(AND('IOC Input'!$C172="M-OP",'IOC Input'!#REF!&lt;50000),'IOC Input'!AE172,IF(AND('IOC Input'!$C172="M-OP",'IOC Input'!#REF!&gt;=50000),'IOC Input'!AE172,""))</f>
        <v>#REF!</v>
      </c>
      <c r="E164" s="103" t="e">
        <f>IF(AND('IOC Input'!$C172="M-OP",'IOC Input'!#REF!&lt;50000),'IOC Input'!AF172,IF(AND('IOC Input'!$C172="M-OP",'IOC Input'!#REF!&gt;=50000),'IOC Input'!AF172,""))</f>
        <v>#REF!</v>
      </c>
      <c r="F164" s="103" t="e">
        <f>IF(AND('IOC Input'!$C172="M-OP",'IOC Input'!#REF!&lt;50000),'IOC Input'!AG172,IF(AND('IOC Input'!$C172="M-OP",'IOC Input'!#REF!&gt;=50000),'IOC Input'!AG172,""))</f>
        <v>#REF!</v>
      </c>
      <c r="G164" s="103" t="e">
        <f>IF(AND('IOC Input'!$C172="M-OP",'IOC Input'!#REF!&lt;50000),'IOC Input'!AH172,IF(AND('IOC Input'!$C172="M-OP",'IOC Input'!#REF!&gt;=50000),'IOC Input'!AH172,""))</f>
        <v>#REF!</v>
      </c>
      <c r="H164" s="107"/>
      <c r="I164" s="103" t="e">
        <f>IF(AND('IOC Input'!$C172="M-OP",'IOC Input'!#REF!&lt;50000),'IOC Input'!Q172,IF(AND('IOC Input'!$C172="M-OP",'IOC Input'!#REF!&gt;=50000),'IOC Input'!Q172,""))</f>
        <v>#REF!</v>
      </c>
      <c r="J164" s="105" t="e">
        <f>IF(AND('IOC Input'!$C172="M-OP",'IOC Input'!#REF!&lt;50000),RIGHT('IOC Input'!P172,6),IF(AND('IOC Input'!$C172="M-OP",'IOC Input'!#REF!&gt;=50000),RIGHT('IOC Input'!P172,6),""))</f>
        <v>#REF!</v>
      </c>
      <c r="K164" s="106" t="str">
        <f>IF(AND('IOC Input'!$C172="M-OP",'IOC Input'!$R172="C"),'IOC Input'!#REF!,"")</f>
        <v/>
      </c>
      <c r="L164" s="106" t="str">
        <f>IF(AND('IOC Input'!$C172="M-OP",'IOC Input'!$R172="D"),'IOC Input'!#REF!,"")</f>
        <v/>
      </c>
      <c r="M164">
        <f t="shared" si="13"/>
        <v>0</v>
      </c>
    </row>
    <row r="165" spans="1:13" ht="18.75">
      <c r="A165" s="102"/>
      <c r="B165" s="103"/>
      <c r="C165" s="104"/>
      <c r="D165" s="103"/>
      <c r="E165" s="104"/>
      <c r="F165" s="103"/>
      <c r="G165" s="103"/>
      <c r="H165" s="107"/>
      <c r="I165" s="103"/>
      <c r="J165" s="110"/>
      <c r="K165" s="111"/>
      <c r="L165" s="111"/>
    </row>
    <row r="166" spans="1:13" ht="18.75">
      <c r="A166" s="102" t="s">
        <v>111</v>
      </c>
      <c r="B166" s="103" t="e">
        <f>IF(AND('IOC Input'!$C174="M-OP",'IOC Input'!#REF!&lt;50000),"119503",IF(AND('IOC Input'!$C174="M-OP",'IOC Input'!#REF!&gt;=50000),"119500",""))</f>
        <v>#REF!</v>
      </c>
      <c r="C166" s="104"/>
      <c r="D166" s="103"/>
      <c r="E166" s="104"/>
      <c r="F166" s="103"/>
      <c r="G166" s="103"/>
      <c r="H166" s="103" t="e">
        <f>IF(AND('IOC Input'!$C174="M-OP",'IOC Input'!#REF!&lt;50000),'IOC Input'!AI174,IF(AND('IOC Input'!$C174="M-OP",'IOC Input'!#REF!&gt;=50000),'IOC Input'!AI174,""))</f>
        <v>#REF!</v>
      </c>
      <c r="I166" s="103" t="e">
        <f>+I167</f>
        <v>#REF!</v>
      </c>
      <c r="J166" s="105" t="e">
        <f>+J167</f>
        <v>#REF!</v>
      </c>
      <c r="K166" s="106" t="str">
        <f>IF(AND('IOC Input'!$C174="M-OP",'IOC Input'!$R174="C"),'IOC Input'!#REF!,"")</f>
        <v/>
      </c>
      <c r="L166" s="106" t="str">
        <f>IF(AND('IOC Input'!$C174="M-OP",'IOC Input'!$R174="D"),'IOC Input'!#REF!,"")</f>
        <v/>
      </c>
      <c r="M166">
        <f>IF(SUM(K166:L166)&gt;0,1,0)</f>
        <v>0</v>
      </c>
    </row>
    <row r="167" spans="1:13" ht="18.75">
      <c r="A167" s="102" t="s">
        <v>111</v>
      </c>
      <c r="B167" s="103" t="e">
        <f>IF(AND('IOC Input'!$C175="M-OP",'IOC Input'!#REF!&lt;50000),'IOC Input'!AC175,IF(AND('IOC Input'!$C175="M-OP",'IOC Input'!#REF!&gt;=50000),'IOC Input'!AC175,""))</f>
        <v>#REF!</v>
      </c>
      <c r="C167" s="103" t="e">
        <f>IF(AND('IOC Input'!$C175="M-OP",'IOC Input'!#REF!&lt;50000),'IOC Input'!AD175,IF(AND('IOC Input'!$C175="M-OP",'IOC Input'!#REF!&gt;=50000),'IOC Input'!AD175,""))</f>
        <v>#REF!</v>
      </c>
      <c r="D167" s="103" t="e">
        <f>IF(AND('IOC Input'!$C175="M-OP",'IOC Input'!#REF!&lt;50000),'IOC Input'!AE175,IF(AND('IOC Input'!$C175="M-OP",'IOC Input'!#REF!&gt;=50000),'IOC Input'!AE175,""))</f>
        <v>#REF!</v>
      </c>
      <c r="E167" s="103" t="e">
        <f>IF(AND('IOC Input'!$C175="M-OP",'IOC Input'!#REF!&lt;50000),'IOC Input'!AF175,IF(AND('IOC Input'!$C175="M-OP",'IOC Input'!#REF!&gt;=50000),'IOC Input'!AF175,""))</f>
        <v>#REF!</v>
      </c>
      <c r="F167" s="103" t="e">
        <f>IF(AND('IOC Input'!$C175="M-OP",'IOC Input'!#REF!&lt;50000),'IOC Input'!AG175,IF(AND('IOC Input'!$C175="M-OP",'IOC Input'!#REF!&gt;=50000),'IOC Input'!AG175,""))</f>
        <v>#REF!</v>
      </c>
      <c r="G167" s="103" t="e">
        <f>IF(AND('IOC Input'!$C175="M-OP",'IOC Input'!#REF!&lt;50000),'IOC Input'!AH175,IF(AND('IOC Input'!$C175="M-OP",'IOC Input'!#REF!&gt;=50000),'IOC Input'!AH175,""))</f>
        <v>#REF!</v>
      </c>
      <c r="H167" s="103" t="e">
        <f>IF(AND('IOC Input'!$C175="M-OP",'IOC Input'!#REF!&lt;50000),'IOC Input'!AI175,IF(AND('IOC Input'!$C175="M-OP",'IOC Input'!#REF!&gt;=50000),'IOC Input'!AI175,""))</f>
        <v>#REF!</v>
      </c>
      <c r="I167" s="103" t="e">
        <f>IF(AND('IOC Input'!$C175="M-OP",'IOC Input'!#REF!&lt;50000),'IOC Input'!Q175,IF(AND('IOC Input'!$C175="M-OP",'IOC Input'!#REF!&gt;=50000),'IOC Input'!Q175,""))</f>
        <v>#REF!</v>
      </c>
      <c r="J167" s="105" t="e">
        <f>IF(AND('IOC Input'!$C175="M-OP",'IOC Input'!#REF!&lt;50000),RIGHT('IOC Input'!P175,6),IF(AND('IOC Input'!$C175="M-OP",'IOC Input'!#REF!&gt;=50000),RIGHT('IOC Input'!P175,6),""))</f>
        <v>#REF!</v>
      </c>
      <c r="K167" s="106" t="str">
        <f>IF(AND('IOC Input'!$C175="M-OP",'IOC Input'!$R175="C"),'IOC Input'!#REF!,"")</f>
        <v/>
      </c>
      <c r="L167" s="106" t="str">
        <f>IF(AND('IOC Input'!$C175="M-OP",'IOC Input'!$R175="D"),'IOC Input'!#REF!,"")</f>
        <v/>
      </c>
      <c r="M167">
        <f t="shared" ref="M167:M173" si="14">IF(SUM(K167:L167)&gt;0,1,0)</f>
        <v>0</v>
      </c>
    </row>
    <row r="168" spans="1:13" ht="18.75">
      <c r="A168" s="102" t="s">
        <v>111</v>
      </c>
      <c r="B168" s="103" t="e">
        <f>IF(AND('IOC Input'!$C176="M-OP",'IOC Input'!#REF!&lt;50000),'IOC Input'!AC176,IF(AND('IOC Input'!$C176="M-OP",'IOC Input'!#REF!&gt;=50000),'IOC Input'!AC176,""))</f>
        <v>#REF!</v>
      </c>
      <c r="C168" s="103" t="e">
        <f>IF(AND('IOC Input'!$C176="M-OP",'IOC Input'!#REF!&lt;50000),'IOC Input'!AD176,IF(AND('IOC Input'!$C176="M-OP",'IOC Input'!#REF!&gt;=50000),'IOC Input'!AD176,""))</f>
        <v>#REF!</v>
      </c>
      <c r="D168" s="103" t="e">
        <f>IF(AND('IOC Input'!$C176="M-OP",'IOC Input'!#REF!&lt;50000),'IOC Input'!AE176,IF(AND('IOC Input'!$C176="M-OP",'IOC Input'!#REF!&gt;=50000),'IOC Input'!AE176,""))</f>
        <v>#REF!</v>
      </c>
      <c r="E168" s="103" t="e">
        <f>IF(AND('IOC Input'!$C176="M-OP",'IOC Input'!#REF!&lt;50000),'IOC Input'!AF176,IF(AND('IOC Input'!$C176="M-OP",'IOC Input'!#REF!&gt;=50000),'IOC Input'!AF176,""))</f>
        <v>#REF!</v>
      </c>
      <c r="F168" s="103" t="e">
        <f>IF(AND('IOC Input'!$C176="M-OP",'IOC Input'!#REF!&lt;50000),'IOC Input'!AG176,IF(AND('IOC Input'!$C176="M-OP",'IOC Input'!#REF!&gt;=50000),'IOC Input'!AG176,""))</f>
        <v>#REF!</v>
      </c>
      <c r="G168" s="103" t="e">
        <f>IF(AND('IOC Input'!$C176="M-OP",'IOC Input'!#REF!&lt;50000),'IOC Input'!AH176,IF(AND('IOC Input'!$C176="M-OP",'IOC Input'!#REF!&gt;=50000),'IOC Input'!AH176,""))</f>
        <v>#REF!</v>
      </c>
      <c r="H168" s="103" t="e">
        <f>IF(AND('IOC Input'!$C176="M-OP",'IOC Input'!#REF!&lt;50000),'IOC Input'!AI176,IF(AND('IOC Input'!$C176="M-OP",'IOC Input'!#REF!&gt;=50000),'IOC Input'!AI176,""))</f>
        <v>#REF!</v>
      </c>
      <c r="I168" s="103" t="e">
        <f>IF(AND('IOC Input'!$C176="M-OP",'IOC Input'!#REF!&lt;50000),'IOC Input'!Q176,IF(AND('IOC Input'!$C176="M-OP",'IOC Input'!#REF!&gt;=50000),'IOC Input'!Q176,""))</f>
        <v>#REF!</v>
      </c>
      <c r="J168" s="105" t="e">
        <f>IF(AND('IOC Input'!$C176="M-OP",'IOC Input'!#REF!&lt;50000),RIGHT('IOC Input'!P176,6),IF(AND('IOC Input'!$C176="M-OP",'IOC Input'!#REF!&gt;=50000),RIGHT('IOC Input'!P176,6),""))</f>
        <v>#REF!</v>
      </c>
      <c r="K168" s="106" t="str">
        <f>IF(AND('IOC Input'!$C176="M-OP",'IOC Input'!$R176="C"),'IOC Input'!#REF!,"")</f>
        <v/>
      </c>
      <c r="L168" s="106" t="str">
        <f>IF(AND('IOC Input'!$C176="M-OP",'IOC Input'!$R176="D"),'IOC Input'!#REF!,"")</f>
        <v/>
      </c>
      <c r="M168">
        <f t="shared" si="14"/>
        <v>0</v>
      </c>
    </row>
    <row r="169" spans="1:13" ht="18.75">
      <c r="A169" s="102" t="s">
        <v>111</v>
      </c>
      <c r="B169" s="103" t="e">
        <f>IF(AND('IOC Input'!$C177="M-OP",'IOC Input'!#REF!&lt;50000),'IOC Input'!AC177,IF(AND('IOC Input'!$C177="M-OP",'IOC Input'!#REF!&gt;=50000),'IOC Input'!AC177,""))</f>
        <v>#REF!</v>
      </c>
      <c r="C169" s="103" t="e">
        <f>IF(AND('IOC Input'!$C177="M-OP",'IOC Input'!#REF!&lt;50000),'IOC Input'!AD177,IF(AND('IOC Input'!$C177="M-OP",'IOC Input'!#REF!&gt;=50000),'IOC Input'!AD177,""))</f>
        <v>#REF!</v>
      </c>
      <c r="D169" s="103" t="e">
        <f>IF(AND('IOC Input'!$C177="M-OP",'IOC Input'!#REF!&lt;50000),'IOC Input'!AE177,IF(AND('IOC Input'!$C177="M-OP",'IOC Input'!#REF!&gt;=50000),'IOC Input'!AE177,""))</f>
        <v>#REF!</v>
      </c>
      <c r="E169" s="103" t="e">
        <f>IF(AND('IOC Input'!$C177="M-OP",'IOC Input'!#REF!&lt;50000),'IOC Input'!AF177,IF(AND('IOC Input'!$C177="M-OP",'IOC Input'!#REF!&gt;=50000),'IOC Input'!AF177,""))</f>
        <v>#REF!</v>
      </c>
      <c r="F169" s="103" t="e">
        <f>IF(AND('IOC Input'!$C177="M-OP",'IOC Input'!#REF!&lt;50000),'IOC Input'!AG177,IF(AND('IOC Input'!$C177="M-OP",'IOC Input'!#REF!&gt;=50000),'IOC Input'!AG177,""))</f>
        <v>#REF!</v>
      </c>
      <c r="G169" s="103" t="e">
        <f>IF(AND('IOC Input'!$C177="M-OP",'IOC Input'!#REF!&lt;50000),'IOC Input'!AH177,IF(AND('IOC Input'!$C177="M-OP",'IOC Input'!#REF!&gt;=50000),'IOC Input'!AH177,""))</f>
        <v>#REF!</v>
      </c>
      <c r="H169" s="103" t="e">
        <f>IF(AND('IOC Input'!$C177="M-OP",'IOC Input'!#REF!&lt;50000),'IOC Input'!AI177,IF(AND('IOC Input'!$C177="M-OP",'IOC Input'!#REF!&gt;=50000),'IOC Input'!AI177,""))</f>
        <v>#REF!</v>
      </c>
      <c r="I169" s="103" t="e">
        <f>IF(AND('IOC Input'!$C177="M-OP",'IOC Input'!#REF!&lt;50000),'IOC Input'!Q177,IF(AND('IOC Input'!$C177="M-OP",'IOC Input'!#REF!&gt;=50000),'IOC Input'!Q177,""))</f>
        <v>#REF!</v>
      </c>
      <c r="J169" s="105" t="e">
        <f>IF(AND('IOC Input'!$C177="M-OP",'IOC Input'!#REF!&lt;50000),RIGHT('IOC Input'!P177,6),IF(AND('IOC Input'!$C177="M-OP",'IOC Input'!#REF!&gt;=50000),RIGHT('IOC Input'!P177,6),""))</f>
        <v>#REF!</v>
      </c>
      <c r="K169" s="106" t="str">
        <f>IF(AND('IOC Input'!$C177="M-OP",'IOC Input'!$R177="C"),'IOC Input'!#REF!,"")</f>
        <v/>
      </c>
      <c r="L169" s="106" t="str">
        <f>IF(AND('IOC Input'!$C177="M-OP",'IOC Input'!$R177="D"),'IOC Input'!#REF!,"")</f>
        <v/>
      </c>
      <c r="M169">
        <f t="shared" si="14"/>
        <v>0</v>
      </c>
    </row>
    <row r="170" spans="1:13" ht="18.75">
      <c r="A170" s="102" t="s">
        <v>111</v>
      </c>
      <c r="B170" s="103" t="e">
        <f>IF(AND('IOC Input'!$C178="M-OP",'IOC Input'!#REF!&lt;50000),'IOC Input'!AC178,IF(AND('IOC Input'!$C178="M-OP",'IOC Input'!#REF!&gt;=50000),'IOC Input'!AC178,""))</f>
        <v>#REF!</v>
      </c>
      <c r="C170" s="103" t="e">
        <f>IF(AND('IOC Input'!$C178="M-OP",'IOC Input'!#REF!&lt;50000),'IOC Input'!AD178,IF(AND('IOC Input'!$C178="M-OP",'IOC Input'!#REF!&gt;=50000),'IOC Input'!AD178,""))</f>
        <v>#REF!</v>
      </c>
      <c r="D170" s="103" t="e">
        <f>IF(AND('IOC Input'!$C178="M-OP",'IOC Input'!#REF!&lt;50000),'IOC Input'!AE178,IF(AND('IOC Input'!$C178="M-OP",'IOC Input'!#REF!&gt;=50000),'IOC Input'!AE178,""))</f>
        <v>#REF!</v>
      </c>
      <c r="E170" s="103" t="e">
        <f>IF(AND('IOC Input'!$C178="M-OP",'IOC Input'!#REF!&lt;50000),'IOC Input'!AF178,IF(AND('IOC Input'!$C178="M-OP",'IOC Input'!#REF!&gt;=50000),'IOC Input'!AF178,""))</f>
        <v>#REF!</v>
      </c>
      <c r="F170" s="103" t="e">
        <f>IF(AND('IOC Input'!$C178="M-OP",'IOC Input'!#REF!&lt;50000),'IOC Input'!AG178,IF(AND('IOC Input'!$C178="M-OP",'IOC Input'!#REF!&gt;=50000),'IOC Input'!AG178,""))</f>
        <v>#REF!</v>
      </c>
      <c r="G170" s="103" t="e">
        <f>IF(AND('IOC Input'!$C178="M-OP",'IOC Input'!#REF!&lt;50000),'IOC Input'!AH178,IF(AND('IOC Input'!$C178="M-OP",'IOC Input'!#REF!&gt;=50000),'IOC Input'!AH178,""))</f>
        <v>#REF!</v>
      </c>
      <c r="H170" s="103" t="e">
        <f>IF(AND('IOC Input'!$C178="M-OP",'IOC Input'!#REF!&lt;50000),'IOC Input'!AI178,IF(AND('IOC Input'!$C178="M-OP",'IOC Input'!#REF!&gt;=50000),'IOC Input'!AI178,""))</f>
        <v>#REF!</v>
      </c>
      <c r="I170" s="103" t="e">
        <f>IF(AND('IOC Input'!$C178="M-OP",'IOC Input'!#REF!&lt;50000),'IOC Input'!Q178,IF(AND('IOC Input'!$C178="M-OP",'IOC Input'!#REF!&gt;=50000),'IOC Input'!Q178,""))</f>
        <v>#REF!</v>
      </c>
      <c r="J170" s="105" t="e">
        <f>IF(AND('IOC Input'!$C178="M-OP",'IOC Input'!#REF!&lt;50000),RIGHT('IOC Input'!P178,6),IF(AND('IOC Input'!$C178="M-OP",'IOC Input'!#REF!&gt;=50000),RIGHT('IOC Input'!P178,6),""))</f>
        <v>#REF!</v>
      </c>
      <c r="K170" s="106" t="str">
        <f>IF(AND('IOC Input'!$C178="M-OP",'IOC Input'!$R178="C"),'IOC Input'!#REF!,"")</f>
        <v/>
      </c>
      <c r="L170" s="106" t="str">
        <f>IF(AND('IOC Input'!$C178="M-OP",'IOC Input'!$R178="D"),'IOC Input'!#REF!,"")</f>
        <v/>
      </c>
      <c r="M170">
        <f t="shared" si="14"/>
        <v>0</v>
      </c>
    </row>
    <row r="171" spans="1:13" ht="18.75">
      <c r="A171" s="102" t="s">
        <v>111</v>
      </c>
      <c r="B171" s="103" t="e">
        <f>IF(AND('IOC Input'!$C179="M-OP",'IOC Input'!#REF!&lt;50000),'IOC Input'!AC179,IF(AND('IOC Input'!$C179="M-OP",'IOC Input'!#REF!&gt;=50000),'IOC Input'!AC179,""))</f>
        <v>#REF!</v>
      </c>
      <c r="C171" s="103" t="e">
        <f>IF(AND('IOC Input'!$C179="M-OP",'IOC Input'!#REF!&lt;50000),'IOC Input'!AD179,IF(AND('IOC Input'!$C179="M-OP",'IOC Input'!#REF!&gt;=50000),'IOC Input'!AD179,""))</f>
        <v>#REF!</v>
      </c>
      <c r="D171" s="103" t="e">
        <f>IF(AND('IOC Input'!$C179="M-OP",'IOC Input'!#REF!&lt;50000),'IOC Input'!AE179,IF(AND('IOC Input'!$C179="M-OP",'IOC Input'!#REF!&gt;=50000),'IOC Input'!AE179,""))</f>
        <v>#REF!</v>
      </c>
      <c r="E171" s="103" t="e">
        <f>IF(AND('IOC Input'!$C179="M-OP",'IOC Input'!#REF!&lt;50000),'IOC Input'!AF179,IF(AND('IOC Input'!$C179="M-OP",'IOC Input'!#REF!&gt;=50000),'IOC Input'!AF179,""))</f>
        <v>#REF!</v>
      </c>
      <c r="F171" s="103" t="e">
        <f>IF(AND('IOC Input'!$C179="M-OP",'IOC Input'!#REF!&lt;50000),'IOC Input'!AG179,IF(AND('IOC Input'!$C179="M-OP",'IOC Input'!#REF!&gt;=50000),'IOC Input'!AG179,""))</f>
        <v>#REF!</v>
      </c>
      <c r="G171" s="103" t="e">
        <f>IF(AND('IOC Input'!$C179="M-OP",'IOC Input'!#REF!&lt;50000),'IOC Input'!AH179,IF(AND('IOC Input'!$C179="M-OP",'IOC Input'!#REF!&gt;=50000),'IOC Input'!AH179,""))</f>
        <v>#REF!</v>
      </c>
      <c r="H171" s="103" t="e">
        <f>IF(AND('IOC Input'!$C179="M-OP",'IOC Input'!#REF!&lt;50000),'IOC Input'!AI179,IF(AND('IOC Input'!$C179="M-OP",'IOC Input'!#REF!&gt;=50000),'IOC Input'!AI179,""))</f>
        <v>#REF!</v>
      </c>
      <c r="I171" s="103" t="e">
        <f>IF(AND('IOC Input'!$C179="M-OP",'IOC Input'!#REF!&lt;50000),'IOC Input'!Q179,IF(AND('IOC Input'!$C179="M-OP",'IOC Input'!#REF!&gt;=50000),'IOC Input'!Q179,""))</f>
        <v>#REF!</v>
      </c>
      <c r="J171" s="105" t="e">
        <f>IF(AND('IOC Input'!$C179="M-OP",'IOC Input'!#REF!&lt;50000),RIGHT('IOC Input'!P179,6),IF(AND('IOC Input'!$C179="M-OP",'IOC Input'!#REF!&gt;=50000),RIGHT('IOC Input'!P179,6),""))</f>
        <v>#REF!</v>
      </c>
      <c r="K171" s="106" t="str">
        <f>IF(AND('IOC Input'!$C179="M-OP",'IOC Input'!$R179="C"),'IOC Input'!#REF!,"")</f>
        <v/>
      </c>
      <c r="L171" s="106" t="str">
        <f>IF(AND('IOC Input'!$C179="M-OP",'IOC Input'!$R179="D"),'IOC Input'!#REF!,"")</f>
        <v/>
      </c>
      <c r="M171">
        <f t="shared" si="14"/>
        <v>0</v>
      </c>
    </row>
    <row r="172" spans="1:13" ht="18.75">
      <c r="A172" s="102" t="s">
        <v>111</v>
      </c>
      <c r="B172" s="103" t="e">
        <f>IF(AND('IOC Input'!$C180="M-OP",'IOC Input'!#REF!&lt;50000),'IOC Input'!AC180,IF(AND('IOC Input'!$C180="M-OP",'IOC Input'!#REF!&gt;=50000),'IOC Input'!AC180,""))</f>
        <v>#REF!</v>
      </c>
      <c r="C172" s="103" t="e">
        <f>IF(AND('IOC Input'!$C180="M-OP",'IOC Input'!#REF!&lt;50000),'IOC Input'!AD180,IF(AND('IOC Input'!$C180="M-OP",'IOC Input'!#REF!&gt;=50000),'IOC Input'!AD180,""))</f>
        <v>#REF!</v>
      </c>
      <c r="D172" s="103" t="e">
        <f>IF(AND('IOC Input'!$C180="M-OP",'IOC Input'!#REF!&lt;50000),'IOC Input'!AE180,IF(AND('IOC Input'!$C180="M-OP",'IOC Input'!#REF!&gt;=50000),'IOC Input'!AE180,""))</f>
        <v>#REF!</v>
      </c>
      <c r="E172" s="103" t="e">
        <f>IF(AND('IOC Input'!$C180="M-OP",'IOC Input'!#REF!&lt;50000),'IOC Input'!AF180,IF(AND('IOC Input'!$C180="M-OP",'IOC Input'!#REF!&gt;=50000),'IOC Input'!AF180,""))</f>
        <v>#REF!</v>
      </c>
      <c r="F172" s="103" t="e">
        <f>IF(AND('IOC Input'!$C180="M-OP",'IOC Input'!#REF!&lt;50000),'IOC Input'!AG180,IF(AND('IOC Input'!$C180="M-OP",'IOC Input'!#REF!&gt;=50000),'IOC Input'!AG180,""))</f>
        <v>#REF!</v>
      </c>
      <c r="G172" s="103" t="e">
        <f>IF(AND('IOC Input'!$C180="M-OP",'IOC Input'!#REF!&lt;50000),'IOC Input'!AH180,IF(AND('IOC Input'!$C180="M-OP",'IOC Input'!#REF!&gt;=50000),'IOC Input'!AH180,""))</f>
        <v>#REF!</v>
      </c>
      <c r="H172" s="103" t="e">
        <f>IF(AND('IOC Input'!$C180="M-OP",'IOC Input'!#REF!&lt;50000),'IOC Input'!AI180,IF(AND('IOC Input'!$C180="M-OP",'IOC Input'!#REF!&gt;=50000),'IOC Input'!AI180,""))</f>
        <v>#REF!</v>
      </c>
      <c r="I172" s="103" t="e">
        <f>IF(AND('IOC Input'!$C180="M-OP",'IOC Input'!#REF!&lt;50000),'IOC Input'!Q180,IF(AND('IOC Input'!$C180="M-OP",'IOC Input'!#REF!&gt;=50000),'IOC Input'!Q180,""))</f>
        <v>#REF!</v>
      </c>
      <c r="J172" s="105" t="e">
        <f>IF(AND('IOC Input'!$C180="M-OP",'IOC Input'!#REF!&lt;50000),RIGHT('IOC Input'!P180,6),IF(AND('IOC Input'!$C180="M-OP",'IOC Input'!#REF!&gt;=50000),RIGHT('IOC Input'!P180,6),""))</f>
        <v>#REF!</v>
      </c>
      <c r="K172" s="106" t="str">
        <f>IF(AND('IOC Input'!$C180="M-OP",'IOC Input'!$R180="C"),'IOC Input'!#REF!,"")</f>
        <v/>
      </c>
      <c r="L172" s="106" t="str">
        <f>IF(AND('IOC Input'!$C180="M-OP",'IOC Input'!$R180="D"),'IOC Input'!#REF!,"")</f>
        <v/>
      </c>
      <c r="M172">
        <f t="shared" si="14"/>
        <v>0</v>
      </c>
    </row>
    <row r="173" spans="1:13" ht="18.75">
      <c r="A173" s="102" t="s">
        <v>111</v>
      </c>
      <c r="B173" s="103" t="e">
        <f>IF(AND('IOC Input'!$C181="M-OP",'IOC Input'!#REF!&lt;50000),'IOC Input'!AC181,IF(AND('IOC Input'!$C181="M-OP",'IOC Input'!#REF!&gt;=50000),'IOC Input'!AC181,""))</f>
        <v>#REF!</v>
      </c>
      <c r="C173" s="103" t="e">
        <f>IF(AND('IOC Input'!$C181="M-OP",'IOC Input'!#REF!&lt;50000),'IOC Input'!AD181,IF(AND('IOC Input'!$C181="M-OP",'IOC Input'!#REF!&gt;=50000),'IOC Input'!AD181,""))</f>
        <v>#REF!</v>
      </c>
      <c r="D173" s="103" t="e">
        <f>IF(AND('IOC Input'!$C181="M-OP",'IOC Input'!#REF!&lt;50000),'IOC Input'!AE181,IF(AND('IOC Input'!$C181="M-OP",'IOC Input'!#REF!&gt;=50000),'IOC Input'!AE181,""))</f>
        <v>#REF!</v>
      </c>
      <c r="E173" s="103" t="e">
        <f>IF(AND('IOC Input'!$C181="M-OP",'IOC Input'!#REF!&lt;50000),'IOC Input'!AF181,IF(AND('IOC Input'!$C181="M-OP",'IOC Input'!#REF!&gt;=50000),'IOC Input'!AF181,""))</f>
        <v>#REF!</v>
      </c>
      <c r="F173" s="103" t="e">
        <f>IF(AND('IOC Input'!$C181="M-OP",'IOC Input'!#REF!&lt;50000),'IOC Input'!AG181,IF(AND('IOC Input'!$C181="M-OP",'IOC Input'!#REF!&gt;=50000),'IOC Input'!AG181,""))</f>
        <v>#REF!</v>
      </c>
      <c r="G173" s="103" t="e">
        <f>IF(AND('IOC Input'!$C181="M-OP",'IOC Input'!#REF!&lt;50000),'IOC Input'!AH181,IF(AND('IOC Input'!$C181="M-OP",'IOC Input'!#REF!&gt;=50000),'IOC Input'!AH181,""))</f>
        <v>#REF!</v>
      </c>
      <c r="H173" s="107"/>
      <c r="I173" s="103" t="e">
        <f>IF(AND('IOC Input'!$C181="M-OP",'IOC Input'!#REF!&lt;50000),'IOC Input'!Q181,IF(AND('IOC Input'!$C181="M-OP",'IOC Input'!#REF!&gt;=50000),'IOC Input'!Q181,""))</f>
        <v>#REF!</v>
      </c>
      <c r="J173" s="105" t="e">
        <f>IF(AND('IOC Input'!$C181="M-OP",'IOC Input'!#REF!&lt;50000),RIGHT('IOC Input'!P181,6),IF(AND('IOC Input'!$C181="M-OP",'IOC Input'!#REF!&gt;=50000),RIGHT('IOC Input'!P181,6),""))</f>
        <v>#REF!</v>
      </c>
      <c r="K173" s="106" t="str">
        <f>IF(AND('IOC Input'!$C181="M-OP",'IOC Input'!$R181="C"),'IOC Input'!#REF!,"")</f>
        <v/>
      </c>
      <c r="L173" s="106" t="str">
        <f>IF(AND('IOC Input'!$C181="M-OP",'IOC Input'!$R181="D"),'IOC Input'!#REF!,"")</f>
        <v/>
      </c>
      <c r="M173">
        <f t="shared" si="14"/>
        <v>0</v>
      </c>
    </row>
    <row r="174" spans="1:13" ht="18.75">
      <c r="A174" s="102"/>
      <c r="B174" s="103"/>
      <c r="C174" s="104"/>
      <c r="D174" s="103"/>
      <c r="E174" s="104"/>
      <c r="F174" s="103"/>
      <c r="G174" s="103"/>
      <c r="H174" s="107"/>
      <c r="I174" s="103"/>
      <c r="J174" s="110"/>
      <c r="K174" s="111"/>
      <c r="L174" s="111"/>
    </row>
    <row r="175" spans="1:13" ht="18.75">
      <c r="A175" s="102" t="s">
        <v>111</v>
      </c>
      <c r="B175" s="103" t="e">
        <f>IF(AND('IOC Input'!$C183="M-OP",'IOC Input'!#REF!&lt;50000),"119503",IF(AND('IOC Input'!$C183="M-OP",'IOC Input'!#REF!&gt;=50000),"119500",""))</f>
        <v>#REF!</v>
      </c>
      <c r="C175" s="104"/>
      <c r="D175" s="103"/>
      <c r="E175" s="104"/>
      <c r="F175" s="103"/>
      <c r="G175" s="103"/>
      <c r="H175" s="103" t="e">
        <f>IF(AND('IOC Input'!$C183="M-OP",'IOC Input'!#REF!&lt;50000),'IOC Input'!AI183,IF(AND('IOC Input'!$C183="M-OP",'IOC Input'!#REF!&gt;=50000),'IOC Input'!AI183,""))</f>
        <v>#REF!</v>
      </c>
      <c r="I175" s="103" t="e">
        <f>+I176</f>
        <v>#REF!</v>
      </c>
      <c r="J175" s="105" t="e">
        <f>+J176</f>
        <v>#REF!</v>
      </c>
      <c r="K175" s="106" t="str">
        <f>IF(AND('IOC Input'!$C183="M-OP",'IOC Input'!$R183="C"),'IOC Input'!#REF!,"")</f>
        <v/>
      </c>
      <c r="L175" s="106" t="str">
        <f>IF(AND('IOC Input'!$C183="M-OP",'IOC Input'!$R183="D"),'IOC Input'!#REF!,"")</f>
        <v/>
      </c>
      <c r="M175">
        <f>IF(SUM(K175:L175)&gt;0,1,0)</f>
        <v>0</v>
      </c>
    </row>
    <row r="176" spans="1:13" ht="18.75">
      <c r="A176" s="102" t="s">
        <v>111</v>
      </c>
      <c r="B176" s="103" t="e">
        <f>IF(AND('IOC Input'!$C184="M-OP",'IOC Input'!#REF!&lt;50000),'IOC Input'!AC184,IF(AND('IOC Input'!$C184="M-OP",'IOC Input'!#REF!&gt;=50000),'IOC Input'!AC184,""))</f>
        <v>#REF!</v>
      </c>
      <c r="C176" s="103" t="e">
        <f>IF(AND('IOC Input'!$C184="M-OP",'IOC Input'!#REF!&lt;50000),'IOC Input'!AD184,IF(AND('IOC Input'!$C184="M-OP",'IOC Input'!#REF!&gt;=50000),'IOC Input'!AD184,""))</f>
        <v>#REF!</v>
      </c>
      <c r="D176" s="103" t="e">
        <f>IF(AND('IOC Input'!$C184="M-OP",'IOC Input'!#REF!&lt;50000),'IOC Input'!AE184,IF(AND('IOC Input'!$C184="M-OP",'IOC Input'!#REF!&gt;=50000),'IOC Input'!AE184,""))</f>
        <v>#REF!</v>
      </c>
      <c r="E176" s="103" t="e">
        <f>IF(AND('IOC Input'!$C184="M-OP",'IOC Input'!#REF!&lt;50000),'IOC Input'!AF184,IF(AND('IOC Input'!$C184="M-OP",'IOC Input'!#REF!&gt;=50000),'IOC Input'!AF184,""))</f>
        <v>#REF!</v>
      </c>
      <c r="F176" s="103" t="e">
        <f>IF(AND('IOC Input'!$C184="M-OP",'IOC Input'!#REF!&lt;50000),'IOC Input'!AG184,IF(AND('IOC Input'!$C184="M-OP",'IOC Input'!#REF!&gt;=50000),'IOC Input'!AG184,""))</f>
        <v>#REF!</v>
      </c>
      <c r="G176" s="103" t="e">
        <f>IF(AND('IOC Input'!$C184="M-OP",'IOC Input'!#REF!&lt;50000),'IOC Input'!AH184,IF(AND('IOC Input'!$C184="M-OP",'IOC Input'!#REF!&gt;=50000),'IOC Input'!AH184,""))</f>
        <v>#REF!</v>
      </c>
      <c r="H176" s="103" t="e">
        <f>IF(AND('IOC Input'!$C184="M-OP",'IOC Input'!#REF!&lt;50000),'IOC Input'!AI184,IF(AND('IOC Input'!$C184="M-OP",'IOC Input'!#REF!&gt;=50000),'IOC Input'!AI184,""))</f>
        <v>#REF!</v>
      </c>
      <c r="I176" s="103" t="e">
        <f>IF(AND('IOC Input'!$C184="M-OP",'IOC Input'!#REF!&lt;50000),'IOC Input'!Q184,IF(AND('IOC Input'!$C184="M-OP",'IOC Input'!#REF!&gt;=50000),'IOC Input'!Q184,""))</f>
        <v>#REF!</v>
      </c>
      <c r="J176" s="105" t="e">
        <f>IF(AND('IOC Input'!$C184="M-OP",'IOC Input'!#REF!&lt;50000),RIGHT('IOC Input'!P184,6),IF(AND('IOC Input'!$C184="M-OP",'IOC Input'!#REF!&gt;=50000),RIGHT('IOC Input'!P184,6),""))</f>
        <v>#REF!</v>
      </c>
      <c r="K176" s="106" t="str">
        <f>IF(AND('IOC Input'!$C184="M-OP",'IOC Input'!$R184="C"),'IOC Input'!#REF!,"")</f>
        <v/>
      </c>
      <c r="L176" s="106" t="str">
        <f>IF(AND('IOC Input'!$C184="M-OP",'IOC Input'!$R184="D"),'IOC Input'!#REF!,"")</f>
        <v/>
      </c>
      <c r="M176">
        <f t="shared" ref="M176:M182" si="15">IF(SUM(K176:L176)&gt;0,1,0)</f>
        <v>0</v>
      </c>
    </row>
    <row r="177" spans="1:13" ht="18.75">
      <c r="A177" s="102" t="s">
        <v>111</v>
      </c>
      <c r="B177" s="103" t="e">
        <f>IF(AND('IOC Input'!$C185="M-OP",'IOC Input'!#REF!&lt;50000),'IOC Input'!AC185,IF(AND('IOC Input'!$C185="M-OP",'IOC Input'!#REF!&gt;=50000),'IOC Input'!AC185,""))</f>
        <v>#REF!</v>
      </c>
      <c r="C177" s="103" t="e">
        <f>IF(AND('IOC Input'!$C185="M-OP",'IOC Input'!#REF!&lt;50000),'IOC Input'!AD185,IF(AND('IOC Input'!$C185="M-OP",'IOC Input'!#REF!&gt;=50000),'IOC Input'!AD185,""))</f>
        <v>#REF!</v>
      </c>
      <c r="D177" s="103" t="e">
        <f>IF(AND('IOC Input'!$C185="M-OP",'IOC Input'!#REF!&lt;50000),'IOC Input'!AE185,IF(AND('IOC Input'!$C185="M-OP",'IOC Input'!#REF!&gt;=50000),'IOC Input'!AE185,""))</f>
        <v>#REF!</v>
      </c>
      <c r="E177" s="103" t="e">
        <f>IF(AND('IOC Input'!$C185="M-OP",'IOC Input'!#REF!&lt;50000),'IOC Input'!AF185,IF(AND('IOC Input'!$C185="M-OP",'IOC Input'!#REF!&gt;=50000),'IOC Input'!AF185,""))</f>
        <v>#REF!</v>
      </c>
      <c r="F177" s="103" t="e">
        <f>IF(AND('IOC Input'!$C185="M-OP",'IOC Input'!#REF!&lt;50000),'IOC Input'!AG185,IF(AND('IOC Input'!$C185="M-OP",'IOC Input'!#REF!&gt;=50000),'IOC Input'!AG185,""))</f>
        <v>#REF!</v>
      </c>
      <c r="G177" s="103" t="e">
        <f>IF(AND('IOC Input'!$C185="M-OP",'IOC Input'!#REF!&lt;50000),'IOC Input'!AH185,IF(AND('IOC Input'!$C185="M-OP",'IOC Input'!#REF!&gt;=50000),'IOC Input'!AH185,""))</f>
        <v>#REF!</v>
      </c>
      <c r="H177" s="103" t="e">
        <f>IF(AND('IOC Input'!$C185="M-OP",'IOC Input'!#REF!&lt;50000),'IOC Input'!AI185,IF(AND('IOC Input'!$C185="M-OP",'IOC Input'!#REF!&gt;=50000),'IOC Input'!AI185,""))</f>
        <v>#REF!</v>
      </c>
      <c r="I177" s="103" t="e">
        <f>IF(AND('IOC Input'!$C185="M-OP",'IOC Input'!#REF!&lt;50000),'IOC Input'!Q185,IF(AND('IOC Input'!$C185="M-OP",'IOC Input'!#REF!&gt;=50000),'IOC Input'!Q185,""))</f>
        <v>#REF!</v>
      </c>
      <c r="J177" s="105" t="e">
        <f>IF(AND('IOC Input'!$C185="M-OP",'IOC Input'!#REF!&lt;50000),RIGHT('IOC Input'!P185,6),IF(AND('IOC Input'!$C185="M-OP",'IOC Input'!#REF!&gt;=50000),RIGHT('IOC Input'!P185,6),""))</f>
        <v>#REF!</v>
      </c>
      <c r="K177" s="106" t="str">
        <f>IF(AND('IOC Input'!$C185="M-OP",'IOC Input'!$R185="C"),'IOC Input'!#REF!,"")</f>
        <v/>
      </c>
      <c r="L177" s="106" t="str">
        <f>IF(AND('IOC Input'!$C185="M-OP",'IOC Input'!$R185="D"),'IOC Input'!#REF!,"")</f>
        <v/>
      </c>
      <c r="M177">
        <f t="shared" si="15"/>
        <v>0</v>
      </c>
    </row>
    <row r="178" spans="1:13" ht="18.75">
      <c r="A178" s="102" t="s">
        <v>111</v>
      </c>
      <c r="B178" s="103" t="e">
        <f>IF(AND('IOC Input'!$C186="M-OP",'IOC Input'!#REF!&lt;50000),'IOC Input'!AC186,IF(AND('IOC Input'!$C186="M-OP",'IOC Input'!#REF!&gt;=50000),'IOC Input'!AC186,""))</f>
        <v>#REF!</v>
      </c>
      <c r="C178" s="103" t="e">
        <f>IF(AND('IOC Input'!$C186="M-OP",'IOC Input'!#REF!&lt;50000),'IOC Input'!AD186,IF(AND('IOC Input'!$C186="M-OP",'IOC Input'!#REF!&gt;=50000),'IOC Input'!AD186,""))</f>
        <v>#REF!</v>
      </c>
      <c r="D178" s="103" t="e">
        <f>IF(AND('IOC Input'!$C186="M-OP",'IOC Input'!#REF!&lt;50000),'IOC Input'!AE186,IF(AND('IOC Input'!$C186="M-OP",'IOC Input'!#REF!&gt;=50000),'IOC Input'!AE186,""))</f>
        <v>#REF!</v>
      </c>
      <c r="E178" s="103" t="e">
        <f>IF(AND('IOC Input'!$C186="M-OP",'IOC Input'!#REF!&lt;50000),'IOC Input'!AF186,IF(AND('IOC Input'!$C186="M-OP",'IOC Input'!#REF!&gt;=50000),'IOC Input'!AF186,""))</f>
        <v>#REF!</v>
      </c>
      <c r="F178" s="103" t="e">
        <f>IF(AND('IOC Input'!$C186="M-OP",'IOC Input'!#REF!&lt;50000),'IOC Input'!AG186,IF(AND('IOC Input'!$C186="M-OP",'IOC Input'!#REF!&gt;=50000),'IOC Input'!AG186,""))</f>
        <v>#REF!</v>
      </c>
      <c r="G178" s="103" t="e">
        <f>IF(AND('IOC Input'!$C186="M-OP",'IOC Input'!#REF!&lt;50000),'IOC Input'!AH186,IF(AND('IOC Input'!$C186="M-OP",'IOC Input'!#REF!&gt;=50000),'IOC Input'!AH186,""))</f>
        <v>#REF!</v>
      </c>
      <c r="H178" s="103" t="e">
        <f>IF(AND('IOC Input'!$C186="M-OP",'IOC Input'!#REF!&lt;50000),'IOC Input'!AI186,IF(AND('IOC Input'!$C186="M-OP",'IOC Input'!#REF!&gt;=50000),'IOC Input'!AI186,""))</f>
        <v>#REF!</v>
      </c>
      <c r="I178" s="103" t="e">
        <f>IF(AND('IOC Input'!$C186="M-OP",'IOC Input'!#REF!&lt;50000),'IOC Input'!Q186,IF(AND('IOC Input'!$C186="M-OP",'IOC Input'!#REF!&gt;=50000),'IOC Input'!Q186,""))</f>
        <v>#REF!</v>
      </c>
      <c r="J178" s="105" t="e">
        <f>IF(AND('IOC Input'!$C186="M-OP",'IOC Input'!#REF!&lt;50000),RIGHT('IOC Input'!P186,6),IF(AND('IOC Input'!$C186="M-OP",'IOC Input'!#REF!&gt;=50000),RIGHT('IOC Input'!P186,6),""))</f>
        <v>#REF!</v>
      </c>
      <c r="K178" s="106" t="str">
        <f>IF(AND('IOC Input'!$C186="M-OP",'IOC Input'!$R186="C"),'IOC Input'!#REF!,"")</f>
        <v/>
      </c>
      <c r="L178" s="106" t="str">
        <f>IF(AND('IOC Input'!$C186="M-OP",'IOC Input'!$R186="D"),'IOC Input'!#REF!,"")</f>
        <v/>
      </c>
      <c r="M178">
        <f t="shared" si="15"/>
        <v>0</v>
      </c>
    </row>
    <row r="179" spans="1:13" ht="18.75">
      <c r="A179" s="102" t="s">
        <v>111</v>
      </c>
      <c r="B179" s="103" t="e">
        <f>IF(AND('IOC Input'!$C187="M-OP",'IOC Input'!#REF!&lt;50000),'IOC Input'!AC187,IF(AND('IOC Input'!$C187="M-OP",'IOC Input'!#REF!&gt;=50000),'IOC Input'!AC187,""))</f>
        <v>#REF!</v>
      </c>
      <c r="C179" s="103" t="e">
        <f>IF(AND('IOC Input'!$C187="M-OP",'IOC Input'!#REF!&lt;50000),'IOC Input'!AD187,IF(AND('IOC Input'!$C187="M-OP",'IOC Input'!#REF!&gt;=50000),'IOC Input'!AD187,""))</f>
        <v>#REF!</v>
      </c>
      <c r="D179" s="103" t="e">
        <f>IF(AND('IOC Input'!$C187="M-OP",'IOC Input'!#REF!&lt;50000),'IOC Input'!AE187,IF(AND('IOC Input'!$C187="M-OP",'IOC Input'!#REF!&gt;=50000),'IOC Input'!AE187,""))</f>
        <v>#REF!</v>
      </c>
      <c r="E179" s="103" t="e">
        <f>IF(AND('IOC Input'!$C187="M-OP",'IOC Input'!#REF!&lt;50000),'IOC Input'!AF187,IF(AND('IOC Input'!$C187="M-OP",'IOC Input'!#REF!&gt;=50000),'IOC Input'!AF187,""))</f>
        <v>#REF!</v>
      </c>
      <c r="F179" s="103" t="e">
        <f>IF(AND('IOC Input'!$C187="M-OP",'IOC Input'!#REF!&lt;50000),'IOC Input'!AG187,IF(AND('IOC Input'!$C187="M-OP",'IOC Input'!#REF!&gt;=50000),'IOC Input'!AG187,""))</f>
        <v>#REF!</v>
      </c>
      <c r="G179" s="103" t="e">
        <f>IF(AND('IOC Input'!$C187="M-OP",'IOC Input'!#REF!&lt;50000),'IOC Input'!AH187,IF(AND('IOC Input'!$C187="M-OP",'IOC Input'!#REF!&gt;=50000),'IOC Input'!AH187,""))</f>
        <v>#REF!</v>
      </c>
      <c r="H179" s="103" t="e">
        <f>IF(AND('IOC Input'!$C187="M-OP",'IOC Input'!#REF!&lt;50000),'IOC Input'!AI187,IF(AND('IOC Input'!$C187="M-OP",'IOC Input'!#REF!&gt;=50000),'IOC Input'!AI187,""))</f>
        <v>#REF!</v>
      </c>
      <c r="I179" s="103" t="e">
        <f>IF(AND('IOC Input'!$C187="M-OP",'IOC Input'!#REF!&lt;50000),'IOC Input'!Q187,IF(AND('IOC Input'!$C187="M-OP",'IOC Input'!#REF!&gt;=50000),'IOC Input'!Q187,""))</f>
        <v>#REF!</v>
      </c>
      <c r="J179" s="105" t="e">
        <f>IF(AND('IOC Input'!$C187="M-OP",'IOC Input'!#REF!&lt;50000),RIGHT('IOC Input'!P187,6),IF(AND('IOC Input'!$C187="M-OP",'IOC Input'!#REF!&gt;=50000),RIGHT('IOC Input'!P187,6),""))</f>
        <v>#REF!</v>
      </c>
      <c r="K179" s="106" t="str">
        <f>IF(AND('IOC Input'!$C187="M-OP",'IOC Input'!$R187="C"),'IOC Input'!#REF!,"")</f>
        <v/>
      </c>
      <c r="L179" s="106" t="str">
        <f>IF(AND('IOC Input'!$C187="M-OP",'IOC Input'!$R187="D"),'IOC Input'!#REF!,"")</f>
        <v/>
      </c>
      <c r="M179">
        <f t="shared" si="15"/>
        <v>0</v>
      </c>
    </row>
    <row r="180" spans="1:13" ht="18.75">
      <c r="A180" s="102" t="s">
        <v>111</v>
      </c>
      <c r="B180" s="103" t="e">
        <f>IF(AND('IOC Input'!$C188="M-OP",'IOC Input'!#REF!&lt;50000),'IOC Input'!AC188,IF(AND('IOC Input'!$C188="M-OP",'IOC Input'!#REF!&gt;=50000),'IOC Input'!AC188,""))</f>
        <v>#REF!</v>
      </c>
      <c r="C180" s="103" t="e">
        <f>IF(AND('IOC Input'!$C188="M-OP",'IOC Input'!#REF!&lt;50000),'IOC Input'!AD188,IF(AND('IOC Input'!$C188="M-OP",'IOC Input'!#REF!&gt;=50000),'IOC Input'!AD188,""))</f>
        <v>#REF!</v>
      </c>
      <c r="D180" s="103" t="e">
        <f>IF(AND('IOC Input'!$C188="M-OP",'IOC Input'!#REF!&lt;50000),'IOC Input'!AE188,IF(AND('IOC Input'!$C188="M-OP",'IOC Input'!#REF!&gt;=50000),'IOC Input'!AE188,""))</f>
        <v>#REF!</v>
      </c>
      <c r="E180" s="103" t="e">
        <f>IF(AND('IOC Input'!$C188="M-OP",'IOC Input'!#REF!&lt;50000),'IOC Input'!AF188,IF(AND('IOC Input'!$C188="M-OP",'IOC Input'!#REF!&gt;=50000),'IOC Input'!AF188,""))</f>
        <v>#REF!</v>
      </c>
      <c r="F180" s="103" t="e">
        <f>IF(AND('IOC Input'!$C188="M-OP",'IOC Input'!#REF!&lt;50000),'IOC Input'!AG188,IF(AND('IOC Input'!$C188="M-OP",'IOC Input'!#REF!&gt;=50000),'IOC Input'!AG188,""))</f>
        <v>#REF!</v>
      </c>
      <c r="G180" s="103" t="e">
        <f>IF(AND('IOC Input'!$C188="M-OP",'IOC Input'!#REF!&lt;50000),'IOC Input'!AH188,IF(AND('IOC Input'!$C188="M-OP",'IOC Input'!#REF!&gt;=50000),'IOC Input'!AH188,""))</f>
        <v>#REF!</v>
      </c>
      <c r="H180" s="103" t="e">
        <f>IF(AND('IOC Input'!$C188="M-OP",'IOC Input'!#REF!&lt;50000),'IOC Input'!AI188,IF(AND('IOC Input'!$C188="M-OP",'IOC Input'!#REF!&gt;=50000),'IOC Input'!AI188,""))</f>
        <v>#REF!</v>
      </c>
      <c r="I180" s="103" t="e">
        <f>IF(AND('IOC Input'!$C188="M-OP",'IOC Input'!#REF!&lt;50000),'IOC Input'!Q188,IF(AND('IOC Input'!$C188="M-OP",'IOC Input'!#REF!&gt;=50000),'IOC Input'!Q188,""))</f>
        <v>#REF!</v>
      </c>
      <c r="J180" s="105" t="e">
        <f>IF(AND('IOC Input'!$C188="M-OP",'IOC Input'!#REF!&lt;50000),RIGHT('IOC Input'!P188,6),IF(AND('IOC Input'!$C188="M-OP",'IOC Input'!#REF!&gt;=50000),RIGHT('IOC Input'!P188,6),""))</f>
        <v>#REF!</v>
      </c>
      <c r="K180" s="106" t="str">
        <f>IF(AND('IOC Input'!$C188="M-OP",'IOC Input'!$R188="C"),'IOC Input'!#REF!,"")</f>
        <v/>
      </c>
      <c r="L180" s="106" t="str">
        <f>IF(AND('IOC Input'!$C188="M-OP",'IOC Input'!$R188="D"),'IOC Input'!#REF!,"")</f>
        <v/>
      </c>
      <c r="M180">
        <f t="shared" si="15"/>
        <v>0</v>
      </c>
    </row>
    <row r="181" spans="1:13" ht="18.75">
      <c r="A181" s="102" t="s">
        <v>111</v>
      </c>
      <c r="B181" s="103" t="e">
        <f>IF(AND('IOC Input'!$C189="M-OP",'IOC Input'!#REF!&lt;50000),'IOC Input'!AC189,IF(AND('IOC Input'!$C189="M-OP",'IOC Input'!#REF!&gt;=50000),'IOC Input'!AC189,""))</f>
        <v>#REF!</v>
      </c>
      <c r="C181" s="103" t="e">
        <f>IF(AND('IOC Input'!$C189="M-OP",'IOC Input'!#REF!&lt;50000),'IOC Input'!AD189,IF(AND('IOC Input'!$C189="M-OP",'IOC Input'!#REF!&gt;=50000),'IOC Input'!AD189,""))</f>
        <v>#REF!</v>
      </c>
      <c r="D181" s="103" t="e">
        <f>IF(AND('IOC Input'!$C189="M-OP",'IOC Input'!#REF!&lt;50000),'IOC Input'!AE189,IF(AND('IOC Input'!$C189="M-OP",'IOC Input'!#REF!&gt;=50000),'IOC Input'!AE189,""))</f>
        <v>#REF!</v>
      </c>
      <c r="E181" s="103" t="e">
        <f>IF(AND('IOC Input'!$C189="M-OP",'IOC Input'!#REF!&lt;50000),'IOC Input'!AF189,IF(AND('IOC Input'!$C189="M-OP",'IOC Input'!#REF!&gt;=50000),'IOC Input'!AF189,""))</f>
        <v>#REF!</v>
      </c>
      <c r="F181" s="103" t="e">
        <f>IF(AND('IOC Input'!$C189="M-OP",'IOC Input'!#REF!&lt;50000),'IOC Input'!AG189,IF(AND('IOC Input'!$C189="M-OP",'IOC Input'!#REF!&gt;=50000),'IOC Input'!AG189,""))</f>
        <v>#REF!</v>
      </c>
      <c r="G181" s="103" t="e">
        <f>IF(AND('IOC Input'!$C189="M-OP",'IOC Input'!#REF!&lt;50000),'IOC Input'!AH189,IF(AND('IOC Input'!$C189="M-OP",'IOC Input'!#REF!&gt;=50000),'IOC Input'!AH189,""))</f>
        <v>#REF!</v>
      </c>
      <c r="H181" s="103" t="e">
        <f>IF(AND('IOC Input'!$C189="M-OP",'IOC Input'!#REF!&lt;50000),'IOC Input'!AI189,IF(AND('IOC Input'!$C189="M-OP",'IOC Input'!#REF!&gt;=50000),'IOC Input'!AI189,""))</f>
        <v>#REF!</v>
      </c>
      <c r="I181" s="103" t="e">
        <f>IF(AND('IOC Input'!$C189="M-OP",'IOC Input'!#REF!&lt;50000),'IOC Input'!Q189,IF(AND('IOC Input'!$C189="M-OP",'IOC Input'!#REF!&gt;=50000),'IOC Input'!Q189,""))</f>
        <v>#REF!</v>
      </c>
      <c r="J181" s="105" t="e">
        <f>IF(AND('IOC Input'!$C189="M-OP",'IOC Input'!#REF!&lt;50000),RIGHT('IOC Input'!P189,6),IF(AND('IOC Input'!$C189="M-OP",'IOC Input'!#REF!&gt;=50000),RIGHT('IOC Input'!P189,6),""))</f>
        <v>#REF!</v>
      </c>
      <c r="K181" s="106" t="str">
        <f>IF(AND('IOC Input'!$C189="M-OP",'IOC Input'!$R189="C"),'IOC Input'!#REF!,"")</f>
        <v/>
      </c>
      <c r="L181" s="106" t="str">
        <f>IF(AND('IOC Input'!$C189="M-OP",'IOC Input'!$R189="D"),'IOC Input'!#REF!,"")</f>
        <v/>
      </c>
      <c r="M181">
        <f t="shared" si="15"/>
        <v>0</v>
      </c>
    </row>
    <row r="182" spans="1:13" ht="18.75">
      <c r="A182" s="102" t="s">
        <v>111</v>
      </c>
      <c r="B182" s="103" t="e">
        <f>IF(AND('IOC Input'!$C190="M-OP",'IOC Input'!#REF!&lt;50000),'IOC Input'!AC190,IF(AND('IOC Input'!$C190="M-OP",'IOC Input'!#REF!&gt;=50000),'IOC Input'!AC190,""))</f>
        <v>#REF!</v>
      </c>
      <c r="C182" s="103" t="e">
        <f>IF(AND('IOC Input'!$C190="M-OP",'IOC Input'!#REF!&lt;50000),'IOC Input'!AD190,IF(AND('IOC Input'!$C190="M-OP",'IOC Input'!#REF!&gt;=50000),'IOC Input'!AD190,""))</f>
        <v>#REF!</v>
      </c>
      <c r="D182" s="103" t="e">
        <f>IF(AND('IOC Input'!$C190="M-OP",'IOC Input'!#REF!&lt;50000),'IOC Input'!AE190,IF(AND('IOC Input'!$C190="M-OP",'IOC Input'!#REF!&gt;=50000),'IOC Input'!AE190,""))</f>
        <v>#REF!</v>
      </c>
      <c r="E182" s="103" t="e">
        <f>IF(AND('IOC Input'!$C190="M-OP",'IOC Input'!#REF!&lt;50000),'IOC Input'!AF190,IF(AND('IOC Input'!$C190="M-OP",'IOC Input'!#REF!&gt;=50000),'IOC Input'!AF190,""))</f>
        <v>#REF!</v>
      </c>
      <c r="F182" s="103" t="e">
        <f>IF(AND('IOC Input'!$C190="M-OP",'IOC Input'!#REF!&lt;50000),'IOC Input'!AG190,IF(AND('IOC Input'!$C190="M-OP",'IOC Input'!#REF!&gt;=50000),'IOC Input'!AG190,""))</f>
        <v>#REF!</v>
      </c>
      <c r="G182" s="103" t="e">
        <f>IF(AND('IOC Input'!$C190="M-OP",'IOC Input'!#REF!&lt;50000),'IOC Input'!AH190,IF(AND('IOC Input'!$C190="M-OP",'IOC Input'!#REF!&gt;=50000),'IOC Input'!AH190,""))</f>
        <v>#REF!</v>
      </c>
      <c r="H182" s="107"/>
      <c r="I182" s="103" t="e">
        <f>IF(AND('IOC Input'!$C190="M-OP",'IOC Input'!#REF!&lt;50000),'IOC Input'!Q190,IF(AND('IOC Input'!$C190="M-OP",'IOC Input'!#REF!&gt;=50000),'IOC Input'!Q190,""))</f>
        <v>#REF!</v>
      </c>
      <c r="J182" s="105" t="e">
        <f>IF(AND('IOC Input'!$C190="M-OP",'IOC Input'!#REF!&lt;50000),RIGHT('IOC Input'!P190,6),IF(AND('IOC Input'!$C190="M-OP",'IOC Input'!#REF!&gt;=50000),RIGHT('IOC Input'!P190,6),""))</f>
        <v>#REF!</v>
      </c>
      <c r="K182" s="106" t="str">
        <f>IF(AND('IOC Input'!$C190="M-OP",'IOC Input'!$R190="C"),'IOC Input'!#REF!,"")</f>
        <v/>
      </c>
      <c r="L182" s="106" t="str">
        <f>IF(AND('IOC Input'!$C190="M-OP",'IOC Input'!$R190="D"),'IOC Input'!#REF!,"")</f>
        <v/>
      </c>
      <c r="M182">
        <f t="shared" si="15"/>
        <v>0</v>
      </c>
    </row>
    <row r="183" spans="1:13" ht="18.75">
      <c r="A183" s="102"/>
      <c r="B183" s="103"/>
      <c r="C183" s="104"/>
      <c r="D183" s="103"/>
      <c r="E183" s="104"/>
      <c r="F183" s="103"/>
      <c r="G183" s="103"/>
      <c r="H183" s="107"/>
      <c r="I183" s="103"/>
      <c r="J183" s="110"/>
      <c r="K183" s="111"/>
      <c r="L183" s="111"/>
    </row>
    <row r="184" spans="1:13" ht="18.75">
      <c r="A184" s="102" t="s">
        <v>111</v>
      </c>
      <c r="B184" s="103" t="e">
        <f>IF(AND('IOC Input'!$C192="M-OP",'IOC Input'!#REF!&lt;50000),"119503",IF(AND('IOC Input'!$C192="M-OP",'IOC Input'!#REF!&gt;=50000),"119500",""))</f>
        <v>#REF!</v>
      </c>
      <c r="C184" s="104"/>
      <c r="D184" s="103"/>
      <c r="E184" s="104"/>
      <c r="F184" s="103"/>
      <c r="G184" s="103"/>
      <c r="H184" s="103" t="e">
        <f>IF(AND('IOC Input'!$C192="M-OP",'IOC Input'!#REF!&lt;50000),'IOC Input'!AI192,IF(AND('IOC Input'!$C192="M-OP",'IOC Input'!#REF!&gt;=50000),'IOC Input'!AI192,""))</f>
        <v>#REF!</v>
      </c>
      <c r="I184" s="103" t="e">
        <f>+I185</f>
        <v>#REF!</v>
      </c>
      <c r="J184" s="105" t="e">
        <f>+J185</f>
        <v>#REF!</v>
      </c>
      <c r="K184" s="106" t="str">
        <f>IF(AND('IOC Input'!$C192="M-OP",'IOC Input'!$R192="C"),'IOC Input'!#REF!,"")</f>
        <v/>
      </c>
      <c r="L184" s="106" t="str">
        <f>IF(AND('IOC Input'!$C192="M-OP",'IOC Input'!$R192="D"),'IOC Input'!#REF!,"")</f>
        <v/>
      </c>
      <c r="M184">
        <f>IF(SUM(K184:L184)&gt;0,1,0)</f>
        <v>0</v>
      </c>
    </row>
    <row r="185" spans="1:13" ht="18.75">
      <c r="A185" s="102" t="s">
        <v>111</v>
      </c>
      <c r="B185" s="103" t="e">
        <f>IF(AND('IOC Input'!$C193="M-OP",'IOC Input'!#REF!&lt;50000),'IOC Input'!AC193,IF(AND('IOC Input'!$C193="M-OP",'IOC Input'!#REF!&gt;=50000),'IOC Input'!AC193,""))</f>
        <v>#REF!</v>
      </c>
      <c r="C185" s="103" t="e">
        <f>IF(AND('IOC Input'!$C193="M-OP",'IOC Input'!#REF!&lt;50000),'IOC Input'!AD193,IF(AND('IOC Input'!$C193="M-OP",'IOC Input'!#REF!&gt;=50000),'IOC Input'!AD193,""))</f>
        <v>#REF!</v>
      </c>
      <c r="D185" s="103" t="e">
        <f>IF(AND('IOC Input'!$C193="M-OP",'IOC Input'!#REF!&lt;50000),'IOC Input'!AE193,IF(AND('IOC Input'!$C193="M-OP",'IOC Input'!#REF!&gt;=50000),'IOC Input'!AE193,""))</f>
        <v>#REF!</v>
      </c>
      <c r="E185" s="103" t="e">
        <f>IF(AND('IOC Input'!$C193="M-OP",'IOC Input'!#REF!&lt;50000),'IOC Input'!AF193,IF(AND('IOC Input'!$C193="M-OP",'IOC Input'!#REF!&gt;=50000),'IOC Input'!AF193,""))</f>
        <v>#REF!</v>
      </c>
      <c r="F185" s="103" t="e">
        <f>IF(AND('IOC Input'!$C193="M-OP",'IOC Input'!#REF!&lt;50000),'IOC Input'!AG193,IF(AND('IOC Input'!$C193="M-OP",'IOC Input'!#REF!&gt;=50000),'IOC Input'!AG193,""))</f>
        <v>#REF!</v>
      </c>
      <c r="G185" s="103" t="e">
        <f>IF(AND('IOC Input'!$C193="M-OP",'IOC Input'!#REF!&lt;50000),'IOC Input'!AH193,IF(AND('IOC Input'!$C193="M-OP",'IOC Input'!#REF!&gt;=50000),'IOC Input'!AH193,""))</f>
        <v>#REF!</v>
      </c>
      <c r="H185" s="103" t="e">
        <f>IF(AND('IOC Input'!$C193="M-OP",'IOC Input'!#REF!&lt;50000),'IOC Input'!AI193,IF(AND('IOC Input'!$C193="M-OP",'IOC Input'!#REF!&gt;=50000),'IOC Input'!AI193,""))</f>
        <v>#REF!</v>
      </c>
      <c r="I185" s="103" t="e">
        <f>IF(AND('IOC Input'!$C193="M-OP",'IOC Input'!#REF!&lt;50000),'IOC Input'!Q193,IF(AND('IOC Input'!$C193="M-OP",'IOC Input'!#REF!&gt;=50000),'IOC Input'!Q193,""))</f>
        <v>#REF!</v>
      </c>
      <c r="J185" s="105" t="e">
        <f>IF(AND('IOC Input'!$C193="M-OP",'IOC Input'!#REF!&lt;50000),RIGHT('IOC Input'!P193,6),IF(AND('IOC Input'!$C193="M-OP",'IOC Input'!#REF!&gt;=50000),RIGHT('IOC Input'!P193,6),""))</f>
        <v>#REF!</v>
      </c>
      <c r="K185" s="106" t="str">
        <f>IF(AND('IOC Input'!$C193="M-OP",'IOC Input'!$R193="C"),'IOC Input'!#REF!,"")</f>
        <v/>
      </c>
      <c r="L185" s="106" t="str">
        <f>IF(AND('IOC Input'!$C193="M-OP",'IOC Input'!$R193="D"),'IOC Input'!#REF!,"")</f>
        <v/>
      </c>
      <c r="M185">
        <f t="shared" ref="M185:M191" si="16">IF(SUM(K185:L185)&gt;0,1,0)</f>
        <v>0</v>
      </c>
    </row>
    <row r="186" spans="1:13" ht="18.75">
      <c r="A186" s="102" t="s">
        <v>111</v>
      </c>
      <c r="B186" s="103" t="e">
        <f>IF(AND('IOC Input'!$C194="M-OP",'IOC Input'!#REF!&lt;50000),'IOC Input'!AC194,IF(AND('IOC Input'!$C194="M-OP",'IOC Input'!#REF!&gt;=50000),'IOC Input'!AC194,""))</f>
        <v>#REF!</v>
      </c>
      <c r="C186" s="103" t="e">
        <f>IF(AND('IOC Input'!$C194="M-OP",'IOC Input'!#REF!&lt;50000),'IOC Input'!AD194,IF(AND('IOC Input'!$C194="M-OP",'IOC Input'!#REF!&gt;=50000),'IOC Input'!AD194,""))</f>
        <v>#REF!</v>
      </c>
      <c r="D186" s="103" t="e">
        <f>IF(AND('IOC Input'!$C194="M-OP",'IOC Input'!#REF!&lt;50000),'IOC Input'!AE194,IF(AND('IOC Input'!$C194="M-OP",'IOC Input'!#REF!&gt;=50000),'IOC Input'!AE194,""))</f>
        <v>#REF!</v>
      </c>
      <c r="E186" s="103" t="e">
        <f>IF(AND('IOC Input'!$C194="M-OP",'IOC Input'!#REF!&lt;50000),'IOC Input'!AF194,IF(AND('IOC Input'!$C194="M-OP",'IOC Input'!#REF!&gt;=50000),'IOC Input'!AF194,""))</f>
        <v>#REF!</v>
      </c>
      <c r="F186" s="103" t="e">
        <f>IF(AND('IOC Input'!$C194="M-OP",'IOC Input'!#REF!&lt;50000),'IOC Input'!AG194,IF(AND('IOC Input'!$C194="M-OP",'IOC Input'!#REF!&gt;=50000),'IOC Input'!AG194,""))</f>
        <v>#REF!</v>
      </c>
      <c r="G186" s="103" t="e">
        <f>IF(AND('IOC Input'!$C194="M-OP",'IOC Input'!#REF!&lt;50000),'IOC Input'!AH194,IF(AND('IOC Input'!$C194="M-OP",'IOC Input'!#REF!&gt;=50000),'IOC Input'!AH194,""))</f>
        <v>#REF!</v>
      </c>
      <c r="H186" s="103" t="e">
        <f>IF(AND('IOC Input'!$C194="M-OP",'IOC Input'!#REF!&lt;50000),'IOC Input'!AI194,IF(AND('IOC Input'!$C194="M-OP",'IOC Input'!#REF!&gt;=50000),'IOC Input'!AI194,""))</f>
        <v>#REF!</v>
      </c>
      <c r="I186" s="103" t="e">
        <f>IF(AND('IOC Input'!$C194="M-OP",'IOC Input'!#REF!&lt;50000),'IOC Input'!Q194,IF(AND('IOC Input'!$C194="M-OP",'IOC Input'!#REF!&gt;=50000),'IOC Input'!Q194,""))</f>
        <v>#REF!</v>
      </c>
      <c r="J186" s="105" t="e">
        <f>IF(AND('IOC Input'!$C194="M-OP",'IOC Input'!#REF!&lt;50000),RIGHT('IOC Input'!P194,6),IF(AND('IOC Input'!$C194="M-OP",'IOC Input'!#REF!&gt;=50000),RIGHT('IOC Input'!P194,6),""))</f>
        <v>#REF!</v>
      </c>
      <c r="K186" s="106" t="str">
        <f>IF(AND('IOC Input'!$C194="M-OP",'IOC Input'!$R194="C"),'IOC Input'!#REF!,"")</f>
        <v/>
      </c>
      <c r="L186" s="106" t="str">
        <f>IF(AND('IOC Input'!$C194="M-OP",'IOC Input'!$R194="D"),'IOC Input'!#REF!,"")</f>
        <v/>
      </c>
      <c r="M186">
        <f t="shared" si="16"/>
        <v>0</v>
      </c>
    </row>
    <row r="187" spans="1:13" ht="18.75">
      <c r="A187" s="102" t="s">
        <v>111</v>
      </c>
      <c r="B187" s="103" t="e">
        <f>IF(AND('IOC Input'!$C195="M-OP",'IOC Input'!#REF!&lt;50000),'IOC Input'!AC195,IF(AND('IOC Input'!$C195="M-OP",'IOC Input'!#REF!&gt;=50000),'IOC Input'!AC195,""))</f>
        <v>#REF!</v>
      </c>
      <c r="C187" s="103" t="e">
        <f>IF(AND('IOC Input'!$C195="M-OP",'IOC Input'!#REF!&lt;50000),'IOC Input'!AD195,IF(AND('IOC Input'!$C195="M-OP",'IOC Input'!#REF!&gt;=50000),'IOC Input'!AD195,""))</f>
        <v>#REF!</v>
      </c>
      <c r="D187" s="103" t="e">
        <f>IF(AND('IOC Input'!$C195="M-OP",'IOC Input'!#REF!&lt;50000),'IOC Input'!AE195,IF(AND('IOC Input'!$C195="M-OP",'IOC Input'!#REF!&gt;=50000),'IOC Input'!AE195,""))</f>
        <v>#REF!</v>
      </c>
      <c r="E187" s="103" t="e">
        <f>IF(AND('IOC Input'!$C195="M-OP",'IOC Input'!#REF!&lt;50000),'IOC Input'!AF195,IF(AND('IOC Input'!$C195="M-OP",'IOC Input'!#REF!&gt;=50000),'IOC Input'!AF195,""))</f>
        <v>#REF!</v>
      </c>
      <c r="F187" s="103" t="e">
        <f>IF(AND('IOC Input'!$C195="M-OP",'IOC Input'!#REF!&lt;50000),'IOC Input'!AG195,IF(AND('IOC Input'!$C195="M-OP",'IOC Input'!#REF!&gt;=50000),'IOC Input'!AG195,""))</f>
        <v>#REF!</v>
      </c>
      <c r="G187" s="103" t="e">
        <f>IF(AND('IOC Input'!$C195="M-OP",'IOC Input'!#REF!&lt;50000),'IOC Input'!AH195,IF(AND('IOC Input'!$C195="M-OP",'IOC Input'!#REF!&gt;=50000),'IOC Input'!AH195,""))</f>
        <v>#REF!</v>
      </c>
      <c r="H187" s="103" t="e">
        <f>IF(AND('IOC Input'!$C195="M-OP",'IOC Input'!#REF!&lt;50000),'IOC Input'!AI195,IF(AND('IOC Input'!$C195="M-OP",'IOC Input'!#REF!&gt;=50000),'IOC Input'!AI195,""))</f>
        <v>#REF!</v>
      </c>
      <c r="I187" s="103" t="e">
        <f>IF(AND('IOC Input'!$C195="M-OP",'IOC Input'!#REF!&lt;50000),'IOC Input'!Q195,IF(AND('IOC Input'!$C195="M-OP",'IOC Input'!#REF!&gt;=50000),'IOC Input'!Q195,""))</f>
        <v>#REF!</v>
      </c>
      <c r="J187" s="105" t="e">
        <f>IF(AND('IOC Input'!$C195="M-OP",'IOC Input'!#REF!&lt;50000),RIGHT('IOC Input'!P195,6),IF(AND('IOC Input'!$C195="M-OP",'IOC Input'!#REF!&gt;=50000),RIGHT('IOC Input'!P195,6),""))</f>
        <v>#REF!</v>
      </c>
      <c r="K187" s="106" t="str">
        <f>IF(AND('IOC Input'!$C195="M-OP",'IOC Input'!$R195="C"),'IOC Input'!#REF!,"")</f>
        <v/>
      </c>
      <c r="L187" s="106" t="str">
        <f>IF(AND('IOC Input'!$C195="M-OP",'IOC Input'!$R195="D"),'IOC Input'!#REF!,"")</f>
        <v/>
      </c>
      <c r="M187">
        <f t="shared" si="16"/>
        <v>0</v>
      </c>
    </row>
    <row r="188" spans="1:13" ht="18.75">
      <c r="A188" s="102" t="s">
        <v>111</v>
      </c>
      <c r="B188" s="103" t="e">
        <f>IF(AND('IOC Input'!$C196="M-OP",'IOC Input'!#REF!&lt;50000),'IOC Input'!AC196,IF(AND('IOC Input'!$C196="M-OP",'IOC Input'!#REF!&gt;=50000),'IOC Input'!AC196,""))</f>
        <v>#REF!</v>
      </c>
      <c r="C188" s="103" t="e">
        <f>IF(AND('IOC Input'!$C196="M-OP",'IOC Input'!#REF!&lt;50000),'IOC Input'!AD196,IF(AND('IOC Input'!$C196="M-OP",'IOC Input'!#REF!&gt;=50000),'IOC Input'!AD196,""))</f>
        <v>#REF!</v>
      </c>
      <c r="D188" s="103" t="e">
        <f>IF(AND('IOC Input'!$C196="M-OP",'IOC Input'!#REF!&lt;50000),'IOC Input'!AE196,IF(AND('IOC Input'!$C196="M-OP",'IOC Input'!#REF!&gt;=50000),'IOC Input'!AE196,""))</f>
        <v>#REF!</v>
      </c>
      <c r="E188" s="103" t="e">
        <f>IF(AND('IOC Input'!$C196="M-OP",'IOC Input'!#REF!&lt;50000),'IOC Input'!AF196,IF(AND('IOC Input'!$C196="M-OP",'IOC Input'!#REF!&gt;=50000),'IOC Input'!AF196,""))</f>
        <v>#REF!</v>
      </c>
      <c r="F188" s="103" t="e">
        <f>IF(AND('IOC Input'!$C196="M-OP",'IOC Input'!#REF!&lt;50000),'IOC Input'!AG196,IF(AND('IOC Input'!$C196="M-OP",'IOC Input'!#REF!&gt;=50000),'IOC Input'!AG196,""))</f>
        <v>#REF!</v>
      </c>
      <c r="G188" s="103" t="e">
        <f>IF(AND('IOC Input'!$C196="M-OP",'IOC Input'!#REF!&lt;50000),'IOC Input'!AH196,IF(AND('IOC Input'!$C196="M-OP",'IOC Input'!#REF!&gt;=50000),'IOC Input'!AH196,""))</f>
        <v>#REF!</v>
      </c>
      <c r="H188" s="103" t="e">
        <f>IF(AND('IOC Input'!$C196="M-OP",'IOC Input'!#REF!&lt;50000),'IOC Input'!AI196,IF(AND('IOC Input'!$C196="M-OP",'IOC Input'!#REF!&gt;=50000),'IOC Input'!AI196,""))</f>
        <v>#REF!</v>
      </c>
      <c r="I188" s="103" t="e">
        <f>IF(AND('IOC Input'!$C196="M-OP",'IOC Input'!#REF!&lt;50000),'IOC Input'!Q196,IF(AND('IOC Input'!$C196="M-OP",'IOC Input'!#REF!&gt;=50000),'IOC Input'!Q196,""))</f>
        <v>#REF!</v>
      </c>
      <c r="J188" s="105" t="e">
        <f>IF(AND('IOC Input'!$C196="M-OP",'IOC Input'!#REF!&lt;50000),RIGHT('IOC Input'!P196,6),IF(AND('IOC Input'!$C196="M-OP",'IOC Input'!#REF!&gt;=50000),RIGHT('IOC Input'!P196,6),""))</f>
        <v>#REF!</v>
      </c>
      <c r="K188" s="106" t="str">
        <f>IF(AND('IOC Input'!$C196="M-OP",'IOC Input'!$R196="C"),'IOC Input'!#REF!,"")</f>
        <v/>
      </c>
      <c r="L188" s="106" t="str">
        <f>IF(AND('IOC Input'!$C196="M-OP",'IOC Input'!$R196="D"),'IOC Input'!#REF!,"")</f>
        <v/>
      </c>
      <c r="M188">
        <f t="shared" si="16"/>
        <v>0</v>
      </c>
    </row>
    <row r="189" spans="1:13" ht="18.75">
      <c r="A189" s="102" t="s">
        <v>111</v>
      </c>
      <c r="B189" s="103" t="e">
        <f>IF(AND('IOC Input'!$C197="M-OP",'IOC Input'!#REF!&lt;50000),'IOC Input'!AC197,IF(AND('IOC Input'!$C197="M-OP",'IOC Input'!#REF!&gt;=50000),'IOC Input'!AC197,""))</f>
        <v>#REF!</v>
      </c>
      <c r="C189" s="103" t="e">
        <f>IF(AND('IOC Input'!$C197="M-OP",'IOC Input'!#REF!&lt;50000),'IOC Input'!AD197,IF(AND('IOC Input'!$C197="M-OP",'IOC Input'!#REF!&gt;=50000),'IOC Input'!AD197,""))</f>
        <v>#REF!</v>
      </c>
      <c r="D189" s="103" t="e">
        <f>IF(AND('IOC Input'!$C197="M-OP",'IOC Input'!#REF!&lt;50000),'IOC Input'!AE197,IF(AND('IOC Input'!$C197="M-OP",'IOC Input'!#REF!&gt;=50000),'IOC Input'!AE197,""))</f>
        <v>#REF!</v>
      </c>
      <c r="E189" s="103" t="e">
        <f>IF(AND('IOC Input'!$C197="M-OP",'IOC Input'!#REF!&lt;50000),'IOC Input'!AF197,IF(AND('IOC Input'!$C197="M-OP",'IOC Input'!#REF!&gt;=50000),'IOC Input'!AF197,""))</f>
        <v>#REF!</v>
      </c>
      <c r="F189" s="103" t="e">
        <f>IF(AND('IOC Input'!$C197="M-OP",'IOC Input'!#REF!&lt;50000),'IOC Input'!AG197,IF(AND('IOC Input'!$C197="M-OP",'IOC Input'!#REF!&gt;=50000),'IOC Input'!AG197,""))</f>
        <v>#REF!</v>
      </c>
      <c r="G189" s="103" t="e">
        <f>IF(AND('IOC Input'!$C197="M-OP",'IOC Input'!#REF!&lt;50000),'IOC Input'!AH197,IF(AND('IOC Input'!$C197="M-OP",'IOC Input'!#REF!&gt;=50000),'IOC Input'!AH197,""))</f>
        <v>#REF!</v>
      </c>
      <c r="H189" s="103" t="e">
        <f>IF(AND('IOC Input'!$C197="M-OP",'IOC Input'!#REF!&lt;50000),'IOC Input'!AI197,IF(AND('IOC Input'!$C197="M-OP",'IOC Input'!#REF!&gt;=50000),'IOC Input'!AI197,""))</f>
        <v>#REF!</v>
      </c>
      <c r="I189" s="103" t="e">
        <f>IF(AND('IOC Input'!$C197="M-OP",'IOC Input'!#REF!&lt;50000),'IOC Input'!Q197,IF(AND('IOC Input'!$C197="M-OP",'IOC Input'!#REF!&gt;=50000),'IOC Input'!Q197,""))</f>
        <v>#REF!</v>
      </c>
      <c r="J189" s="105" t="e">
        <f>IF(AND('IOC Input'!$C197="M-OP",'IOC Input'!#REF!&lt;50000),RIGHT('IOC Input'!P197,6),IF(AND('IOC Input'!$C197="M-OP",'IOC Input'!#REF!&gt;=50000),RIGHT('IOC Input'!P197,6),""))</f>
        <v>#REF!</v>
      </c>
      <c r="K189" s="106" t="str">
        <f>IF(AND('IOC Input'!$C197="M-OP",'IOC Input'!$R197="C"),'IOC Input'!#REF!,"")</f>
        <v/>
      </c>
      <c r="L189" s="106" t="str">
        <f>IF(AND('IOC Input'!$C197="M-OP",'IOC Input'!$R197="D"),'IOC Input'!#REF!,"")</f>
        <v/>
      </c>
      <c r="M189">
        <f t="shared" si="16"/>
        <v>0</v>
      </c>
    </row>
    <row r="190" spans="1:13" ht="18.75">
      <c r="A190" s="102" t="s">
        <v>111</v>
      </c>
      <c r="B190" s="103" t="e">
        <f>IF(AND('IOC Input'!$C198="M-OP",'IOC Input'!#REF!&lt;50000),'IOC Input'!AC198,IF(AND('IOC Input'!$C198="M-OP",'IOC Input'!#REF!&gt;=50000),'IOC Input'!AC198,""))</f>
        <v>#REF!</v>
      </c>
      <c r="C190" s="103" t="e">
        <f>IF(AND('IOC Input'!$C198="M-OP",'IOC Input'!#REF!&lt;50000),'IOC Input'!AD198,IF(AND('IOC Input'!$C198="M-OP",'IOC Input'!#REF!&gt;=50000),'IOC Input'!AD198,""))</f>
        <v>#REF!</v>
      </c>
      <c r="D190" s="103" t="e">
        <f>IF(AND('IOC Input'!$C198="M-OP",'IOC Input'!#REF!&lt;50000),'IOC Input'!AE198,IF(AND('IOC Input'!$C198="M-OP",'IOC Input'!#REF!&gt;=50000),'IOC Input'!AE198,""))</f>
        <v>#REF!</v>
      </c>
      <c r="E190" s="103" t="e">
        <f>IF(AND('IOC Input'!$C198="M-OP",'IOC Input'!#REF!&lt;50000),'IOC Input'!AF198,IF(AND('IOC Input'!$C198="M-OP",'IOC Input'!#REF!&gt;=50000),'IOC Input'!AF198,""))</f>
        <v>#REF!</v>
      </c>
      <c r="F190" s="103" t="e">
        <f>IF(AND('IOC Input'!$C198="M-OP",'IOC Input'!#REF!&lt;50000),'IOC Input'!AG198,IF(AND('IOC Input'!$C198="M-OP",'IOC Input'!#REF!&gt;=50000),'IOC Input'!AG198,""))</f>
        <v>#REF!</v>
      </c>
      <c r="G190" s="103" t="e">
        <f>IF(AND('IOC Input'!$C198="M-OP",'IOC Input'!#REF!&lt;50000),'IOC Input'!AH198,IF(AND('IOC Input'!$C198="M-OP",'IOC Input'!#REF!&gt;=50000),'IOC Input'!AH198,""))</f>
        <v>#REF!</v>
      </c>
      <c r="H190" s="103" t="e">
        <f>IF(AND('IOC Input'!$C198="M-OP",'IOC Input'!#REF!&lt;50000),'IOC Input'!AI198,IF(AND('IOC Input'!$C198="M-OP",'IOC Input'!#REF!&gt;=50000),'IOC Input'!AI198,""))</f>
        <v>#REF!</v>
      </c>
      <c r="I190" s="103" t="e">
        <f>IF(AND('IOC Input'!$C198="M-OP",'IOC Input'!#REF!&lt;50000),'IOC Input'!Q198,IF(AND('IOC Input'!$C198="M-OP",'IOC Input'!#REF!&gt;=50000),'IOC Input'!Q198,""))</f>
        <v>#REF!</v>
      </c>
      <c r="J190" s="105" t="e">
        <f>IF(AND('IOC Input'!$C198="M-OP",'IOC Input'!#REF!&lt;50000),RIGHT('IOC Input'!P198,6),IF(AND('IOC Input'!$C198="M-OP",'IOC Input'!#REF!&gt;=50000),RIGHT('IOC Input'!P198,6),""))</f>
        <v>#REF!</v>
      </c>
      <c r="K190" s="106" t="str">
        <f>IF(AND('IOC Input'!$C198="M-OP",'IOC Input'!$R198="C"),'IOC Input'!#REF!,"")</f>
        <v/>
      </c>
      <c r="L190" s="106" t="str">
        <f>IF(AND('IOC Input'!$C198="M-OP",'IOC Input'!$R198="D"),'IOC Input'!#REF!,"")</f>
        <v/>
      </c>
      <c r="M190">
        <f t="shared" si="16"/>
        <v>0</v>
      </c>
    </row>
    <row r="191" spans="1:13" ht="18.75">
      <c r="A191" s="102" t="s">
        <v>111</v>
      </c>
      <c r="B191" s="103" t="e">
        <f>IF(AND('IOC Input'!$C199="M-OP",'IOC Input'!#REF!&lt;50000),'IOC Input'!AC199,IF(AND('IOC Input'!$C199="M-OP",'IOC Input'!#REF!&gt;=50000),'IOC Input'!AC199,""))</f>
        <v>#REF!</v>
      </c>
      <c r="C191" s="103" t="e">
        <f>IF(AND('IOC Input'!$C199="M-OP",'IOC Input'!#REF!&lt;50000),'IOC Input'!AD199,IF(AND('IOC Input'!$C199="M-OP",'IOC Input'!#REF!&gt;=50000),'IOC Input'!AD199,""))</f>
        <v>#REF!</v>
      </c>
      <c r="D191" s="103" t="e">
        <f>IF(AND('IOC Input'!$C199="M-OP",'IOC Input'!#REF!&lt;50000),'IOC Input'!AE199,IF(AND('IOC Input'!$C199="M-OP",'IOC Input'!#REF!&gt;=50000),'IOC Input'!AE199,""))</f>
        <v>#REF!</v>
      </c>
      <c r="E191" s="103" t="e">
        <f>IF(AND('IOC Input'!$C199="M-OP",'IOC Input'!#REF!&lt;50000),'IOC Input'!AF199,IF(AND('IOC Input'!$C199="M-OP",'IOC Input'!#REF!&gt;=50000),'IOC Input'!AF199,""))</f>
        <v>#REF!</v>
      </c>
      <c r="F191" s="103" t="e">
        <f>IF(AND('IOC Input'!$C199="M-OP",'IOC Input'!#REF!&lt;50000),'IOC Input'!AG199,IF(AND('IOC Input'!$C199="M-OP",'IOC Input'!#REF!&gt;=50000),'IOC Input'!AG199,""))</f>
        <v>#REF!</v>
      </c>
      <c r="G191" s="103" t="e">
        <f>IF(AND('IOC Input'!$C199="M-OP",'IOC Input'!#REF!&lt;50000),'IOC Input'!AH199,IF(AND('IOC Input'!$C199="M-OP",'IOC Input'!#REF!&gt;=50000),'IOC Input'!AH199,""))</f>
        <v>#REF!</v>
      </c>
      <c r="H191" s="107"/>
      <c r="I191" s="103" t="e">
        <f>IF(AND('IOC Input'!$C199="M-OP",'IOC Input'!#REF!&lt;50000),'IOC Input'!Q199,IF(AND('IOC Input'!$C199="M-OP",'IOC Input'!#REF!&gt;=50000),'IOC Input'!Q199,""))</f>
        <v>#REF!</v>
      </c>
      <c r="J191" s="105" t="e">
        <f>IF(AND('IOC Input'!$C199="M-OP",'IOC Input'!#REF!&lt;50000),RIGHT('IOC Input'!P199,6),IF(AND('IOC Input'!$C199="M-OP",'IOC Input'!#REF!&gt;=50000),RIGHT('IOC Input'!P199,6),""))</f>
        <v>#REF!</v>
      </c>
      <c r="K191" s="106" t="str">
        <f>IF(AND('IOC Input'!$C199="M-OP",'IOC Input'!$R199="C"),'IOC Input'!#REF!,"")</f>
        <v/>
      </c>
      <c r="L191" s="106" t="str">
        <f>IF(AND('IOC Input'!$C199="M-OP",'IOC Input'!$R199="D"),'IOC Input'!#REF!,"")</f>
        <v/>
      </c>
      <c r="M191">
        <f t="shared" si="16"/>
        <v>0</v>
      </c>
    </row>
    <row r="192" spans="1:13" ht="18.75">
      <c r="A192" s="102"/>
      <c r="B192" s="103"/>
      <c r="C192" s="104"/>
      <c r="D192" s="103"/>
      <c r="E192" s="104"/>
      <c r="F192" s="103"/>
      <c r="G192" s="103"/>
      <c r="H192" s="107"/>
      <c r="I192" s="103"/>
      <c r="J192" s="110"/>
      <c r="K192" s="111"/>
      <c r="L192" s="111"/>
    </row>
    <row r="193" spans="1:13" ht="18.75">
      <c r="A193" s="102" t="s">
        <v>111</v>
      </c>
      <c r="B193" s="103" t="e">
        <f>IF(AND('IOC Input'!$C201="M-OP",'IOC Input'!#REF!&lt;50000),"119503",IF(AND('IOC Input'!$C201="M-OP",'IOC Input'!#REF!&gt;=50000),"119500",""))</f>
        <v>#REF!</v>
      </c>
      <c r="C193" s="104"/>
      <c r="D193" s="103"/>
      <c r="E193" s="104"/>
      <c r="F193" s="103"/>
      <c r="G193" s="103"/>
      <c r="H193" s="103" t="e">
        <f>IF(AND('IOC Input'!$C201="M-OP",'IOC Input'!#REF!&lt;50000),'IOC Input'!AI201,IF(AND('IOC Input'!$C201="M-OP",'IOC Input'!#REF!&gt;=50000),'IOC Input'!AI201,""))</f>
        <v>#REF!</v>
      </c>
      <c r="I193" s="103" t="e">
        <f>+I194</f>
        <v>#REF!</v>
      </c>
      <c r="J193" s="105" t="e">
        <f>+J194</f>
        <v>#REF!</v>
      </c>
      <c r="K193" s="106" t="str">
        <f>IF(AND('IOC Input'!$C201="M-OP",'IOC Input'!$R201="C"),'IOC Input'!#REF!,"")</f>
        <v/>
      </c>
      <c r="L193" s="106" t="str">
        <f>IF(AND('IOC Input'!$C201="M-OP",'IOC Input'!$R201="D"),'IOC Input'!#REF!,"")</f>
        <v/>
      </c>
      <c r="M193">
        <f>IF(SUM(K193:L193)&gt;0,1,0)</f>
        <v>0</v>
      </c>
    </row>
    <row r="194" spans="1:13" ht="18.75">
      <c r="A194" s="102" t="s">
        <v>111</v>
      </c>
      <c r="B194" s="103" t="e">
        <f>IF(AND('IOC Input'!$C202="M-OP",'IOC Input'!#REF!&lt;50000),'IOC Input'!AC202,IF(AND('IOC Input'!$C202="M-OP",'IOC Input'!#REF!&gt;=50000),'IOC Input'!AC202,""))</f>
        <v>#REF!</v>
      </c>
      <c r="C194" s="103" t="e">
        <f>IF(AND('IOC Input'!$C202="M-OP",'IOC Input'!#REF!&lt;50000),'IOC Input'!AD202,IF(AND('IOC Input'!$C202="M-OP",'IOC Input'!#REF!&gt;=50000),'IOC Input'!AD202,""))</f>
        <v>#REF!</v>
      </c>
      <c r="D194" s="103" t="e">
        <f>IF(AND('IOC Input'!$C202="M-OP",'IOC Input'!#REF!&lt;50000),'IOC Input'!AE202,IF(AND('IOC Input'!$C202="M-OP",'IOC Input'!#REF!&gt;=50000),'IOC Input'!AE202,""))</f>
        <v>#REF!</v>
      </c>
      <c r="E194" s="103" t="e">
        <f>IF(AND('IOC Input'!$C202="M-OP",'IOC Input'!#REF!&lt;50000),'IOC Input'!AF202,IF(AND('IOC Input'!$C202="M-OP",'IOC Input'!#REF!&gt;=50000),'IOC Input'!AF202,""))</f>
        <v>#REF!</v>
      </c>
      <c r="F194" s="103" t="e">
        <f>IF(AND('IOC Input'!$C202="M-OP",'IOC Input'!#REF!&lt;50000),'IOC Input'!AG202,IF(AND('IOC Input'!$C202="M-OP",'IOC Input'!#REF!&gt;=50000),'IOC Input'!AG202,""))</f>
        <v>#REF!</v>
      </c>
      <c r="G194" s="103" t="e">
        <f>IF(AND('IOC Input'!$C202="M-OP",'IOC Input'!#REF!&lt;50000),'IOC Input'!AH202,IF(AND('IOC Input'!$C202="M-OP",'IOC Input'!#REF!&gt;=50000),'IOC Input'!AH202,""))</f>
        <v>#REF!</v>
      </c>
      <c r="H194" s="103" t="e">
        <f>IF(AND('IOC Input'!$C202="M-OP",'IOC Input'!#REF!&lt;50000),'IOC Input'!AI202,IF(AND('IOC Input'!$C202="M-OP",'IOC Input'!#REF!&gt;=50000),'IOC Input'!AI202,""))</f>
        <v>#REF!</v>
      </c>
      <c r="I194" s="103" t="e">
        <f>IF(AND('IOC Input'!$C202="M-OP",'IOC Input'!#REF!&lt;50000),'IOC Input'!Q202,IF(AND('IOC Input'!$C202="M-OP",'IOC Input'!#REF!&gt;=50000),'IOC Input'!Q202,""))</f>
        <v>#REF!</v>
      </c>
      <c r="J194" s="105" t="e">
        <f>IF(AND('IOC Input'!$C202="M-OP",'IOC Input'!#REF!&lt;50000),RIGHT('IOC Input'!P202,6),IF(AND('IOC Input'!$C202="M-OP",'IOC Input'!#REF!&gt;=50000),RIGHT('IOC Input'!P202,6),""))</f>
        <v>#REF!</v>
      </c>
      <c r="K194" s="106" t="str">
        <f>IF(AND('IOC Input'!$C202="M-OP",'IOC Input'!$R202="C"),'IOC Input'!#REF!,"")</f>
        <v/>
      </c>
      <c r="L194" s="106" t="str">
        <f>IF(AND('IOC Input'!$C202="M-OP",'IOC Input'!$R202="D"),'IOC Input'!#REF!,"")</f>
        <v/>
      </c>
      <c r="M194">
        <f t="shared" ref="M194:M200" si="17">IF(SUM(K194:L194)&gt;0,1,0)</f>
        <v>0</v>
      </c>
    </row>
    <row r="195" spans="1:13" ht="18.75">
      <c r="A195" s="102" t="s">
        <v>111</v>
      </c>
      <c r="B195" s="103" t="e">
        <f>IF(AND('IOC Input'!$C203="M-OP",'IOC Input'!#REF!&lt;50000),'IOC Input'!AC203,IF(AND('IOC Input'!$C203="M-OP",'IOC Input'!#REF!&gt;=50000),'IOC Input'!AC203,""))</f>
        <v>#REF!</v>
      </c>
      <c r="C195" s="103" t="e">
        <f>IF(AND('IOC Input'!$C203="M-OP",'IOC Input'!#REF!&lt;50000),'IOC Input'!AD203,IF(AND('IOC Input'!$C203="M-OP",'IOC Input'!#REF!&gt;=50000),'IOC Input'!AD203,""))</f>
        <v>#REF!</v>
      </c>
      <c r="D195" s="103" t="e">
        <f>IF(AND('IOC Input'!$C203="M-OP",'IOC Input'!#REF!&lt;50000),'IOC Input'!AE203,IF(AND('IOC Input'!$C203="M-OP",'IOC Input'!#REF!&gt;=50000),'IOC Input'!AE203,""))</f>
        <v>#REF!</v>
      </c>
      <c r="E195" s="103" t="e">
        <f>IF(AND('IOC Input'!$C203="M-OP",'IOC Input'!#REF!&lt;50000),'IOC Input'!AF203,IF(AND('IOC Input'!$C203="M-OP",'IOC Input'!#REF!&gt;=50000),'IOC Input'!AF203,""))</f>
        <v>#REF!</v>
      </c>
      <c r="F195" s="103" t="e">
        <f>IF(AND('IOC Input'!$C203="M-OP",'IOC Input'!#REF!&lt;50000),'IOC Input'!AG203,IF(AND('IOC Input'!$C203="M-OP",'IOC Input'!#REF!&gt;=50000),'IOC Input'!AG203,""))</f>
        <v>#REF!</v>
      </c>
      <c r="G195" s="103" t="e">
        <f>IF(AND('IOC Input'!$C203="M-OP",'IOC Input'!#REF!&lt;50000),'IOC Input'!AH203,IF(AND('IOC Input'!$C203="M-OP",'IOC Input'!#REF!&gt;=50000),'IOC Input'!AH203,""))</f>
        <v>#REF!</v>
      </c>
      <c r="H195" s="103" t="e">
        <f>IF(AND('IOC Input'!$C203="M-OP",'IOC Input'!#REF!&lt;50000),'IOC Input'!AI203,IF(AND('IOC Input'!$C203="M-OP",'IOC Input'!#REF!&gt;=50000),'IOC Input'!AI203,""))</f>
        <v>#REF!</v>
      </c>
      <c r="I195" s="103" t="e">
        <f>IF(AND('IOC Input'!$C203="M-OP",'IOC Input'!#REF!&lt;50000),'IOC Input'!Q203,IF(AND('IOC Input'!$C203="M-OP",'IOC Input'!#REF!&gt;=50000),'IOC Input'!Q203,""))</f>
        <v>#REF!</v>
      </c>
      <c r="J195" s="105" t="e">
        <f>IF(AND('IOC Input'!$C203="M-OP",'IOC Input'!#REF!&lt;50000),RIGHT('IOC Input'!P203,6),IF(AND('IOC Input'!$C203="M-OP",'IOC Input'!#REF!&gt;=50000),RIGHT('IOC Input'!P203,6),""))</f>
        <v>#REF!</v>
      </c>
      <c r="K195" s="106" t="str">
        <f>IF(AND('IOC Input'!$C203="M-OP",'IOC Input'!$R203="C"),'IOC Input'!#REF!,"")</f>
        <v/>
      </c>
      <c r="L195" s="106" t="str">
        <f>IF(AND('IOC Input'!$C203="M-OP",'IOC Input'!$R203="D"),'IOC Input'!#REF!,"")</f>
        <v/>
      </c>
      <c r="M195">
        <f t="shared" si="17"/>
        <v>0</v>
      </c>
    </row>
    <row r="196" spans="1:13" ht="18.75">
      <c r="A196" s="102" t="s">
        <v>111</v>
      </c>
      <c r="B196" s="103" t="e">
        <f>IF(AND('IOC Input'!$C204="M-OP",'IOC Input'!#REF!&lt;50000),'IOC Input'!AC204,IF(AND('IOC Input'!$C204="M-OP",'IOC Input'!#REF!&gt;=50000),'IOC Input'!AC204,""))</f>
        <v>#REF!</v>
      </c>
      <c r="C196" s="103" t="e">
        <f>IF(AND('IOC Input'!$C204="M-OP",'IOC Input'!#REF!&lt;50000),'IOC Input'!AD204,IF(AND('IOC Input'!$C204="M-OP",'IOC Input'!#REF!&gt;=50000),'IOC Input'!AD204,""))</f>
        <v>#REF!</v>
      </c>
      <c r="D196" s="103" t="e">
        <f>IF(AND('IOC Input'!$C204="M-OP",'IOC Input'!#REF!&lt;50000),'IOC Input'!AE204,IF(AND('IOC Input'!$C204="M-OP",'IOC Input'!#REF!&gt;=50000),'IOC Input'!AE204,""))</f>
        <v>#REF!</v>
      </c>
      <c r="E196" s="103" t="e">
        <f>IF(AND('IOC Input'!$C204="M-OP",'IOC Input'!#REF!&lt;50000),'IOC Input'!AF204,IF(AND('IOC Input'!$C204="M-OP",'IOC Input'!#REF!&gt;=50000),'IOC Input'!AF204,""))</f>
        <v>#REF!</v>
      </c>
      <c r="F196" s="103" t="e">
        <f>IF(AND('IOC Input'!$C204="M-OP",'IOC Input'!#REF!&lt;50000),'IOC Input'!AG204,IF(AND('IOC Input'!$C204="M-OP",'IOC Input'!#REF!&gt;=50000),'IOC Input'!AG204,""))</f>
        <v>#REF!</v>
      </c>
      <c r="G196" s="103" t="e">
        <f>IF(AND('IOC Input'!$C204="M-OP",'IOC Input'!#REF!&lt;50000),'IOC Input'!AH204,IF(AND('IOC Input'!$C204="M-OP",'IOC Input'!#REF!&gt;=50000),'IOC Input'!AH204,""))</f>
        <v>#REF!</v>
      </c>
      <c r="H196" s="103" t="e">
        <f>IF(AND('IOC Input'!$C204="M-OP",'IOC Input'!#REF!&lt;50000),'IOC Input'!AI204,IF(AND('IOC Input'!$C204="M-OP",'IOC Input'!#REF!&gt;=50000),'IOC Input'!AI204,""))</f>
        <v>#REF!</v>
      </c>
      <c r="I196" s="103" t="e">
        <f>IF(AND('IOC Input'!$C204="M-OP",'IOC Input'!#REF!&lt;50000),'IOC Input'!Q204,IF(AND('IOC Input'!$C204="M-OP",'IOC Input'!#REF!&gt;=50000),'IOC Input'!Q204,""))</f>
        <v>#REF!</v>
      </c>
      <c r="J196" s="105" t="e">
        <f>IF(AND('IOC Input'!$C204="M-OP",'IOC Input'!#REF!&lt;50000),RIGHT('IOC Input'!P204,6),IF(AND('IOC Input'!$C204="M-OP",'IOC Input'!#REF!&gt;=50000),RIGHT('IOC Input'!P204,6),""))</f>
        <v>#REF!</v>
      </c>
      <c r="K196" s="106" t="str">
        <f>IF(AND('IOC Input'!$C204="M-OP",'IOC Input'!$R204="C"),'IOC Input'!#REF!,"")</f>
        <v/>
      </c>
      <c r="L196" s="106" t="str">
        <f>IF(AND('IOC Input'!$C204="M-OP",'IOC Input'!$R204="D"),'IOC Input'!#REF!,"")</f>
        <v/>
      </c>
      <c r="M196">
        <f t="shared" si="17"/>
        <v>0</v>
      </c>
    </row>
    <row r="197" spans="1:13" ht="18.75">
      <c r="A197" s="102" t="s">
        <v>111</v>
      </c>
      <c r="B197" s="103" t="e">
        <f>IF(AND('IOC Input'!$C205="M-OP",'IOC Input'!#REF!&lt;50000),'IOC Input'!AC205,IF(AND('IOC Input'!$C205="M-OP",'IOC Input'!#REF!&gt;=50000),'IOC Input'!AC205,""))</f>
        <v>#REF!</v>
      </c>
      <c r="C197" s="103" t="e">
        <f>IF(AND('IOC Input'!$C205="M-OP",'IOC Input'!#REF!&lt;50000),'IOC Input'!AD205,IF(AND('IOC Input'!$C205="M-OP",'IOC Input'!#REF!&gt;=50000),'IOC Input'!AD205,""))</f>
        <v>#REF!</v>
      </c>
      <c r="D197" s="103" t="e">
        <f>IF(AND('IOC Input'!$C205="M-OP",'IOC Input'!#REF!&lt;50000),'IOC Input'!AE205,IF(AND('IOC Input'!$C205="M-OP",'IOC Input'!#REF!&gt;=50000),'IOC Input'!AE205,""))</f>
        <v>#REF!</v>
      </c>
      <c r="E197" s="103" t="e">
        <f>IF(AND('IOC Input'!$C205="M-OP",'IOC Input'!#REF!&lt;50000),'IOC Input'!AF205,IF(AND('IOC Input'!$C205="M-OP",'IOC Input'!#REF!&gt;=50000),'IOC Input'!AF205,""))</f>
        <v>#REF!</v>
      </c>
      <c r="F197" s="103" t="e">
        <f>IF(AND('IOC Input'!$C205="M-OP",'IOC Input'!#REF!&lt;50000),'IOC Input'!AG205,IF(AND('IOC Input'!$C205="M-OP",'IOC Input'!#REF!&gt;=50000),'IOC Input'!AG205,""))</f>
        <v>#REF!</v>
      </c>
      <c r="G197" s="103" t="e">
        <f>IF(AND('IOC Input'!$C205="M-OP",'IOC Input'!#REF!&lt;50000),'IOC Input'!AH205,IF(AND('IOC Input'!$C205="M-OP",'IOC Input'!#REF!&gt;=50000),'IOC Input'!AH205,""))</f>
        <v>#REF!</v>
      </c>
      <c r="H197" s="103" t="e">
        <f>IF(AND('IOC Input'!$C205="M-OP",'IOC Input'!#REF!&lt;50000),'IOC Input'!AI205,IF(AND('IOC Input'!$C205="M-OP",'IOC Input'!#REF!&gt;=50000),'IOC Input'!AI205,""))</f>
        <v>#REF!</v>
      </c>
      <c r="I197" s="103" t="e">
        <f>IF(AND('IOC Input'!$C205="M-OP",'IOC Input'!#REF!&lt;50000),'IOC Input'!Q205,IF(AND('IOC Input'!$C205="M-OP",'IOC Input'!#REF!&gt;=50000),'IOC Input'!Q205,""))</f>
        <v>#REF!</v>
      </c>
      <c r="J197" s="105" t="e">
        <f>IF(AND('IOC Input'!$C205="M-OP",'IOC Input'!#REF!&lt;50000),RIGHT('IOC Input'!P205,6),IF(AND('IOC Input'!$C205="M-OP",'IOC Input'!#REF!&gt;=50000),RIGHT('IOC Input'!P205,6),""))</f>
        <v>#REF!</v>
      </c>
      <c r="K197" s="106" t="str">
        <f>IF(AND('IOC Input'!$C205="M-OP",'IOC Input'!$R205="C"),'IOC Input'!#REF!,"")</f>
        <v/>
      </c>
      <c r="L197" s="106" t="str">
        <f>IF(AND('IOC Input'!$C205="M-OP",'IOC Input'!$R205="D"),'IOC Input'!#REF!,"")</f>
        <v/>
      </c>
      <c r="M197">
        <f t="shared" si="17"/>
        <v>0</v>
      </c>
    </row>
    <row r="198" spans="1:13" ht="18.75">
      <c r="A198" s="102" t="s">
        <v>111</v>
      </c>
      <c r="B198" s="103" t="e">
        <f>IF(AND('IOC Input'!$C206="M-OP",'IOC Input'!#REF!&lt;50000),'IOC Input'!AC206,IF(AND('IOC Input'!$C206="M-OP",'IOC Input'!#REF!&gt;=50000),'IOC Input'!AC206,""))</f>
        <v>#REF!</v>
      </c>
      <c r="C198" s="103" t="e">
        <f>IF(AND('IOC Input'!$C206="M-OP",'IOC Input'!#REF!&lt;50000),'IOC Input'!AD206,IF(AND('IOC Input'!$C206="M-OP",'IOC Input'!#REF!&gt;=50000),'IOC Input'!AD206,""))</f>
        <v>#REF!</v>
      </c>
      <c r="D198" s="103" t="e">
        <f>IF(AND('IOC Input'!$C206="M-OP",'IOC Input'!#REF!&lt;50000),'IOC Input'!AE206,IF(AND('IOC Input'!$C206="M-OP",'IOC Input'!#REF!&gt;=50000),'IOC Input'!AE206,""))</f>
        <v>#REF!</v>
      </c>
      <c r="E198" s="103" t="e">
        <f>IF(AND('IOC Input'!$C206="M-OP",'IOC Input'!#REF!&lt;50000),'IOC Input'!AF206,IF(AND('IOC Input'!$C206="M-OP",'IOC Input'!#REF!&gt;=50000),'IOC Input'!AF206,""))</f>
        <v>#REF!</v>
      </c>
      <c r="F198" s="103" t="e">
        <f>IF(AND('IOC Input'!$C206="M-OP",'IOC Input'!#REF!&lt;50000),'IOC Input'!AG206,IF(AND('IOC Input'!$C206="M-OP",'IOC Input'!#REF!&gt;=50000),'IOC Input'!AG206,""))</f>
        <v>#REF!</v>
      </c>
      <c r="G198" s="103" t="e">
        <f>IF(AND('IOC Input'!$C206="M-OP",'IOC Input'!#REF!&lt;50000),'IOC Input'!AH206,IF(AND('IOC Input'!$C206="M-OP",'IOC Input'!#REF!&gt;=50000),'IOC Input'!AH206,""))</f>
        <v>#REF!</v>
      </c>
      <c r="H198" s="103" t="e">
        <f>IF(AND('IOC Input'!$C206="M-OP",'IOC Input'!#REF!&lt;50000),'IOC Input'!AI206,IF(AND('IOC Input'!$C206="M-OP",'IOC Input'!#REF!&gt;=50000),'IOC Input'!AI206,""))</f>
        <v>#REF!</v>
      </c>
      <c r="I198" s="103" t="e">
        <f>IF(AND('IOC Input'!$C206="M-OP",'IOC Input'!#REF!&lt;50000),'IOC Input'!Q206,IF(AND('IOC Input'!$C206="M-OP",'IOC Input'!#REF!&gt;=50000),'IOC Input'!Q206,""))</f>
        <v>#REF!</v>
      </c>
      <c r="J198" s="105" t="e">
        <f>IF(AND('IOC Input'!$C206="M-OP",'IOC Input'!#REF!&lt;50000),RIGHT('IOC Input'!P206,6),IF(AND('IOC Input'!$C206="M-OP",'IOC Input'!#REF!&gt;=50000),RIGHT('IOC Input'!P206,6),""))</f>
        <v>#REF!</v>
      </c>
      <c r="K198" s="106" t="str">
        <f>IF(AND('IOC Input'!$C206="M-OP",'IOC Input'!$R206="C"),'IOC Input'!#REF!,"")</f>
        <v/>
      </c>
      <c r="L198" s="106" t="str">
        <f>IF(AND('IOC Input'!$C206="M-OP",'IOC Input'!$R206="D"),'IOC Input'!#REF!,"")</f>
        <v/>
      </c>
      <c r="M198">
        <f t="shared" si="17"/>
        <v>0</v>
      </c>
    </row>
    <row r="199" spans="1:13" ht="18.75">
      <c r="A199" s="102" t="s">
        <v>111</v>
      </c>
      <c r="B199" s="103" t="e">
        <f>IF(AND('IOC Input'!$C207="M-OP",'IOC Input'!#REF!&lt;50000),'IOC Input'!AC207,IF(AND('IOC Input'!$C207="M-OP",'IOC Input'!#REF!&gt;=50000),'IOC Input'!AC207,""))</f>
        <v>#REF!</v>
      </c>
      <c r="C199" s="103" t="e">
        <f>IF(AND('IOC Input'!$C207="M-OP",'IOC Input'!#REF!&lt;50000),'IOC Input'!AD207,IF(AND('IOC Input'!$C207="M-OP",'IOC Input'!#REF!&gt;=50000),'IOC Input'!AD207,""))</f>
        <v>#REF!</v>
      </c>
      <c r="D199" s="103" t="e">
        <f>IF(AND('IOC Input'!$C207="M-OP",'IOC Input'!#REF!&lt;50000),'IOC Input'!AE207,IF(AND('IOC Input'!$C207="M-OP",'IOC Input'!#REF!&gt;=50000),'IOC Input'!AE207,""))</f>
        <v>#REF!</v>
      </c>
      <c r="E199" s="103" t="e">
        <f>IF(AND('IOC Input'!$C207="M-OP",'IOC Input'!#REF!&lt;50000),'IOC Input'!AF207,IF(AND('IOC Input'!$C207="M-OP",'IOC Input'!#REF!&gt;=50000),'IOC Input'!AF207,""))</f>
        <v>#REF!</v>
      </c>
      <c r="F199" s="103" t="e">
        <f>IF(AND('IOC Input'!$C207="M-OP",'IOC Input'!#REF!&lt;50000),'IOC Input'!AG207,IF(AND('IOC Input'!$C207="M-OP",'IOC Input'!#REF!&gt;=50000),'IOC Input'!AG207,""))</f>
        <v>#REF!</v>
      </c>
      <c r="G199" s="103" t="e">
        <f>IF(AND('IOC Input'!$C207="M-OP",'IOC Input'!#REF!&lt;50000),'IOC Input'!AH207,IF(AND('IOC Input'!$C207="M-OP",'IOC Input'!#REF!&gt;=50000),'IOC Input'!AH207,""))</f>
        <v>#REF!</v>
      </c>
      <c r="H199" s="103" t="e">
        <f>IF(AND('IOC Input'!$C207="M-OP",'IOC Input'!#REF!&lt;50000),'IOC Input'!AI207,IF(AND('IOC Input'!$C207="M-OP",'IOC Input'!#REF!&gt;=50000),'IOC Input'!AI207,""))</f>
        <v>#REF!</v>
      </c>
      <c r="I199" s="103" t="e">
        <f>IF(AND('IOC Input'!$C207="M-OP",'IOC Input'!#REF!&lt;50000),'IOC Input'!Q207,IF(AND('IOC Input'!$C207="M-OP",'IOC Input'!#REF!&gt;=50000),'IOC Input'!Q207,""))</f>
        <v>#REF!</v>
      </c>
      <c r="J199" s="105" t="e">
        <f>IF(AND('IOC Input'!$C207="M-OP",'IOC Input'!#REF!&lt;50000),RIGHT('IOC Input'!P207,6),IF(AND('IOC Input'!$C207="M-OP",'IOC Input'!#REF!&gt;=50000),RIGHT('IOC Input'!P207,6),""))</f>
        <v>#REF!</v>
      </c>
      <c r="K199" s="106" t="str">
        <f>IF(AND('IOC Input'!$C207="M-OP",'IOC Input'!$R207="C"),'IOC Input'!#REF!,"")</f>
        <v/>
      </c>
      <c r="L199" s="106" t="str">
        <f>IF(AND('IOC Input'!$C207="M-OP",'IOC Input'!$R207="D"),'IOC Input'!#REF!,"")</f>
        <v/>
      </c>
      <c r="M199">
        <f t="shared" si="17"/>
        <v>0</v>
      </c>
    </row>
    <row r="200" spans="1:13" ht="18.75">
      <c r="A200" s="102" t="s">
        <v>111</v>
      </c>
      <c r="B200" s="103" t="e">
        <f>IF(AND('IOC Input'!$C208="M-OP",'IOC Input'!#REF!&lt;50000),'IOC Input'!AC208,IF(AND('IOC Input'!$C208="M-OP",'IOC Input'!#REF!&gt;=50000),'IOC Input'!AC208,""))</f>
        <v>#REF!</v>
      </c>
      <c r="C200" s="103" t="e">
        <f>IF(AND('IOC Input'!$C208="M-OP",'IOC Input'!#REF!&lt;50000),'IOC Input'!AD208,IF(AND('IOC Input'!$C208="M-OP",'IOC Input'!#REF!&gt;=50000),'IOC Input'!AD208,""))</f>
        <v>#REF!</v>
      </c>
      <c r="D200" s="103" t="e">
        <f>IF(AND('IOC Input'!$C208="M-OP",'IOC Input'!#REF!&lt;50000),'IOC Input'!AE208,IF(AND('IOC Input'!$C208="M-OP",'IOC Input'!#REF!&gt;=50000),'IOC Input'!AE208,""))</f>
        <v>#REF!</v>
      </c>
      <c r="E200" s="103" t="e">
        <f>IF(AND('IOC Input'!$C208="M-OP",'IOC Input'!#REF!&lt;50000),'IOC Input'!AF208,IF(AND('IOC Input'!$C208="M-OP",'IOC Input'!#REF!&gt;=50000),'IOC Input'!AF208,""))</f>
        <v>#REF!</v>
      </c>
      <c r="F200" s="103" t="e">
        <f>IF(AND('IOC Input'!$C208="M-OP",'IOC Input'!#REF!&lt;50000),'IOC Input'!AG208,IF(AND('IOC Input'!$C208="M-OP",'IOC Input'!#REF!&gt;=50000),'IOC Input'!AG208,""))</f>
        <v>#REF!</v>
      </c>
      <c r="G200" s="103" t="e">
        <f>IF(AND('IOC Input'!$C208="M-OP",'IOC Input'!#REF!&lt;50000),'IOC Input'!AH208,IF(AND('IOC Input'!$C208="M-OP",'IOC Input'!#REF!&gt;=50000),'IOC Input'!AH208,""))</f>
        <v>#REF!</v>
      </c>
      <c r="H200" s="107"/>
      <c r="I200" s="103" t="e">
        <f>IF(AND('IOC Input'!$C208="M-OP",'IOC Input'!#REF!&lt;50000),'IOC Input'!Q208,IF(AND('IOC Input'!$C208="M-OP",'IOC Input'!#REF!&gt;=50000),'IOC Input'!Q208,""))</f>
        <v>#REF!</v>
      </c>
      <c r="J200" s="105" t="e">
        <f>IF(AND('IOC Input'!$C208="M-OP",'IOC Input'!#REF!&lt;50000),RIGHT('IOC Input'!P208,6),IF(AND('IOC Input'!$C208="M-OP",'IOC Input'!#REF!&gt;=50000),RIGHT('IOC Input'!P208,6),""))</f>
        <v>#REF!</v>
      </c>
      <c r="K200" s="106" t="str">
        <f>IF(AND('IOC Input'!$C208="M-OP",'IOC Input'!$R208="C"),'IOC Input'!#REF!,"")</f>
        <v/>
      </c>
      <c r="L200" s="106" t="str">
        <f>IF(AND('IOC Input'!$C208="M-OP",'IOC Input'!$R208="D"),'IOC Input'!#REF!,"")</f>
        <v/>
      </c>
      <c r="M200">
        <f t="shared" si="17"/>
        <v>0</v>
      </c>
    </row>
    <row r="201" spans="1:13" ht="18.75">
      <c r="A201" s="102"/>
      <c r="B201" s="103"/>
      <c r="C201" s="104"/>
      <c r="D201" s="103"/>
      <c r="E201" s="104"/>
      <c r="F201" s="103"/>
      <c r="G201" s="103"/>
      <c r="H201" s="107"/>
      <c r="I201" s="103"/>
      <c r="J201" s="110"/>
      <c r="K201" s="111"/>
      <c r="L201" s="111"/>
    </row>
    <row r="202" spans="1:13" ht="18.75">
      <c r="A202" s="102" t="s">
        <v>111</v>
      </c>
      <c r="B202" s="103" t="e">
        <f>IF(AND('IOC Input'!$C210="M-OP",'IOC Input'!#REF!&lt;50000),"119503",IF(AND('IOC Input'!$C210="M-OP",'IOC Input'!#REF!&gt;=50000),"119500",""))</f>
        <v>#REF!</v>
      </c>
      <c r="C202" s="104"/>
      <c r="D202" s="103"/>
      <c r="E202" s="104"/>
      <c r="F202" s="103"/>
      <c r="G202" s="103"/>
      <c r="H202" s="103" t="e">
        <f>IF(AND('IOC Input'!$C210="M-OP",'IOC Input'!#REF!&lt;50000),'IOC Input'!AI210,IF(AND('IOC Input'!$C210="M-OP",'IOC Input'!#REF!&gt;=50000),'IOC Input'!AI210,""))</f>
        <v>#REF!</v>
      </c>
      <c r="I202" s="103" t="e">
        <f>+I203</f>
        <v>#REF!</v>
      </c>
      <c r="J202" s="105" t="e">
        <f>+J203</f>
        <v>#REF!</v>
      </c>
      <c r="K202" s="106" t="str">
        <f>IF(AND('IOC Input'!$C210="M-OP",'IOC Input'!$R210="C"),'IOC Input'!#REF!,"")</f>
        <v/>
      </c>
      <c r="L202" s="106" t="str">
        <f>IF(AND('IOC Input'!$C210="M-OP",'IOC Input'!$R210="D"),'IOC Input'!#REF!,"")</f>
        <v/>
      </c>
      <c r="M202">
        <f>IF(SUM(K202:L202)&gt;0,1,0)</f>
        <v>0</v>
      </c>
    </row>
    <row r="203" spans="1:13" ht="18.75">
      <c r="A203" s="102" t="s">
        <v>111</v>
      </c>
      <c r="B203" s="103" t="e">
        <f>IF(AND('IOC Input'!$C211="M-OP",'IOC Input'!#REF!&lt;50000),'IOC Input'!AC211,IF(AND('IOC Input'!$C211="M-OP",'IOC Input'!#REF!&gt;=50000),'IOC Input'!AC211,""))</f>
        <v>#REF!</v>
      </c>
      <c r="C203" s="103" t="e">
        <f>IF(AND('IOC Input'!$C211="M-OP",'IOC Input'!#REF!&lt;50000),'IOC Input'!AD211,IF(AND('IOC Input'!$C211="M-OP",'IOC Input'!#REF!&gt;=50000),'IOC Input'!AD211,""))</f>
        <v>#REF!</v>
      </c>
      <c r="D203" s="103" t="e">
        <f>IF(AND('IOC Input'!$C211="M-OP",'IOC Input'!#REF!&lt;50000),'IOC Input'!AE211,IF(AND('IOC Input'!$C211="M-OP",'IOC Input'!#REF!&gt;=50000),'IOC Input'!AE211,""))</f>
        <v>#REF!</v>
      </c>
      <c r="E203" s="103" t="e">
        <f>IF(AND('IOC Input'!$C211="M-OP",'IOC Input'!#REF!&lt;50000),'IOC Input'!AF211,IF(AND('IOC Input'!$C211="M-OP",'IOC Input'!#REF!&gt;=50000),'IOC Input'!AF211,""))</f>
        <v>#REF!</v>
      </c>
      <c r="F203" s="103" t="e">
        <f>IF(AND('IOC Input'!$C211="M-OP",'IOC Input'!#REF!&lt;50000),'IOC Input'!AG211,IF(AND('IOC Input'!$C211="M-OP",'IOC Input'!#REF!&gt;=50000),'IOC Input'!AG211,""))</f>
        <v>#REF!</v>
      </c>
      <c r="G203" s="103" t="e">
        <f>IF(AND('IOC Input'!$C211="M-OP",'IOC Input'!#REF!&lt;50000),'IOC Input'!AH211,IF(AND('IOC Input'!$C211="M-OP",'IOC Input'!#REF!&gt;=50000),'IOC Input'!AH211,""))</f>
        <v>#REF!</v>
      </c>
      <c r="H203" s="103" t="e">
        <f>IF(AND('IOC Input'!$C211="M-OP",'IOC Input'!#REF!&lt;50000),'IOC Input'!AI211,IF(AND('IOC Input'!$C211="M-OP",'IOC Input'!#REF!&gt;=50000),'IOC Input'!AI211,""))</f>
        <v>#REF!</v>
      </c>
      <c r="I203" s="103" t="e">
        <f>IF(AND('IOC Input'!$C211="M-OP",'IOC Input'!#REF!&lt;50000),'IOC Input'!Q211,IF(AND('IOC Input'!$C211="M-OP",'IOC Input'!#REF!&gt;=50000),'IOC Input'!Q211,""))</f>
        <v>#REF!</v>
      </c>
      <c r="J203" s="105" t="e">
        <f>IF(AND('IOC Input'!$C211="M-OP",'IOC Input'!#REF!&lt;50000),RIGHT('IOC Input'!P211,6),IF(AND('IOC Input'!$C211="M-OP",'IOC Input'!#REF!&gt;=50000),RIGHT('IOC Input'!P211,6),""))</f>
        <v>#REF!</v>
      </c>
      <c r="K203" s="106" t="str">
        <f>IF(AND('IOC Input'!$C211="M-OP",'IOC Input'!$R211="C"),'IOC Input'!#REF!,"")</f>
        <v/>
      </c>
      <c r="L203" s="106" t="str">
        <f>IF(AND('IOC Input'!$C211="M-OP",'IOC Input'!$R211="D"),'IOC Input'!#REF!,"")</f>
        <v/>
      </c>
      <c r="M203">
        <f t="shared" ref="M203:M209" si="18">IF(SUM(K203:L203)&gt;0,1,0)</f>
        <v>0</v>
      </c>
    </row>
    <row r="204" spans="1:13" ht="18.75">
      <c r="A204" s="102" t="s">
        <v>111</v>
      </c>
      <c r="B204" s="103" t="e">
        <f>IF(AND('IOC Input'!$C212="M-OP",'IOC Input'!#REF!&lt;50000),'IOC Input'!AC212,IF(AND('IOC Input'!$C212="M-OP",'IOC Input'!#REF!&gt;=50000),'IOC Input'!AC212,""))</f>
        <v>#REF!</v>
      </c>
      <c r="C204" s="103" t="e">
        <f>IF(AND('IOC Input'!$C212="M-OP",'IOC Input'!#REF!&lt;50000),'IOC Input'!AD212,IF(AND('IOC Input'!$C212="M-OP",'IOC Input'!#REF!&gt;=50000),'IOC Input'!AD212,""))</f>
        <v>#REF!</v>
      </c>
      <c r="D204" s="103" t="e">
        <f>IF(AND('IOC Input'!$C212="M-OP",'IOC Input'!#REF!&lt;50000),'IOC Input'!AE212,IF(AND('IOC Input'!$C212="M-OP",'IOC Input'!#REF!&gt;=50000),'IOC Input'!AE212,""))</f>
        <v>#REF!</v>
      </c>
      <c r="E204" s="103" t="e">
        <f>IF(AND('IOC Input'!$C212="M-OP",'IOC Input'!#REF!&lt;50000),'IOC Input'!AF212,IF(AND('IOC Input'!$C212="M-OP",'IOC Input'!#REF!&gt;=50000),'IOC Input'!AF212,""))</f>
        <v>#REF!</v>
      </c>
      <c r="F204" s="103" t="e">
        <f>IF(AND('IOC Input'!$C212="M-OP",'IOC Input'!#REF!&lt;50000),'IOC Input'!AG212,IF(AND('IOC Input'!$C212="M-OP",'IOC Input'!#REF!&gt;=50000),'IOC Input'!AG212,""))</f>
        <v>#REF!</v>
      </c>
      <c r="G204" s="103" t="e">
        <f>IF(AND('IOC Input'!$C212="M-OP",'IOC Input'!#REF!&lt;50000),'IOC Input'!AH212,IF(AND('IOC Input'!$C212="M-OP",'IOC Input'!#REF!&gt;=50000),'IOC Input'!AH212,""))</f>
        <v>#REF!</v>
      </c>
      <c r="H204" s="103" t="e">
        <f>IF(AND('IOC Input'!$C212="M-OP",'IOC Input'!#REF!&lt;50000),'IOC Input'!AI212,IF(AND('IOC Input'!$C212="M-OP",'IOC Input'!#REF!&gt;=50000),'IOC Input'!AI212,""))</f>
        <v>#REF!</v>
      </c>
      <c r="I204" s="103" t="e">
        <f>IF(AND('IOC Input'!$C212="M-OP",'IOC Input'!#REF!&lt;50000),'IOC Input'!Q212,IF(AND('IOC Input'!$C212="M-OP",'IOC Input'!#REF!&gt;=50000),'IOC Input'!Q212,""))</f>
        <v>#REF!</v>
      </c>
      <c r="J204" s="105" t="e">
        <f>IF(AND('IOC Input'!$C212="M-OP",'IOC Input'!#REF!&lt;50000),RIGHT('IOC Input'!P212,6),IF(AND('IOC Input'!$C212="M-OP",'IOC Input'!#REF!&gt;=50000),RIGHT('IOC Input'!P212,6),""))</f>
        <v>#REF!</v>
      </c>
      <c r="K204" s="106" t="str">
        <f>IF(AND('IOC Input'!$C212="M-OP",'IOC Input'!$R212="C"),'IOC Input'!#REF!,"")</f>
        <v/>
      </c>
      <c r="L204" s="106" t="str">
        <f>IF(AND('IOC Input'!$C212="M-OP",'IOC Input'!$R212="D"),'IOC Input'!#REF!,"")</f>
        <v/>
      </c>
      <c r="M204">
        <f t="shared" si="18"/>
        <v>0</v>
      </c>
    </row>
    <row r="205" spans="1:13" ht="18.75">
      <c r="A205" s="102" t="s">
        <v>111</v>
      </c>
      <c r="B205" s="103" t="e">
        <f>IF(AND('IOC Input'!$C213="M-OP",'IOC Input'!#REF!&lt;50000),'IOC Input'!AC213,IF(AND('IOC Input'!$C213="M-OP",'IOC Input'!#REF!&gt;=50000),'IOC Input'!AC213,""))</f>
        <v>#REF!</v>
      </c>
      <c r="C205" s="103" t="e">
        <f>IF(AND('IOC Input'!$C213="M-OP",'IOC Input'!#REF!&lt;50000),'IOC Input'!AD213,IF(AND('IOC Input'!$C213="M-OP",'IOC Input'!#REF!&gt;=50000),'IOC Input'!AD213,""))</f>
        <v>#REF!</v>
      </c>
      <c r="D205" s="103" t="e">
        <f>IF(AND('IOC Input'!$C213="M-OP",'IOC Input'!#REF!&lt;50000),'IOC Input'!AE213,IF(AND('IOC Input'!$C213="M-OP",'IOC Input'!#REF!&gt;=50000),'IOC Input'!AE213,""))</f>
        <v>#REF!</v>
      </c>
      <c r="E205" s="103" t="e">
        <f>IF(AND('IOC Input'!$C213="M-OP",'IOC Input'!#REF!&lt;50000),'IOC Input'!AF213,IF(AND('IOC Input'!$C213="M-OP",'IOC Input'!#REF!&gt;=50000),'IOC Input'!AF213,""))</f>
        <v>#REF!</v>
      </c>
      <c r="F205" s="103" t="e">
        <f>IF(AND('IOC Input'!$C213="M-OP",'IOC Input'!#REF!&lt;50000),'IOC Input'!AG213,IF(AND('IOC Input'!$C213="M-OP",'IOC Input'!#REF!&gt;=50000),'IOC Input'!AG213,""))</f>
        <v>#REF!</v>
      </c>
      <c r="G205" s="103" t="e">
        <f>IF(AND('IOC Input'!$C213="M-OP",'IOC Input'!#REF!&lt;50000),'IOC Input'!AH213,IF(AND('IOC Input'!$C213="M-OP",'IOC Input'!#REF!&gt;=50000),'IOC Input'!AH213,""))</f>
        <v>#REF!</v>
      </c>
      <c r="H205" s="103" t="e">
        <f>IF(AND('IOC Input'!$C213="M-OP",'IOC Input'!#REF!&lt;50000),'IOC Input'!AI213,IF(AND('IOC Input'!$C213="M-OP",'IOC Input'!#REF!&gt;=50000),'IOC Input'!AI213,""))</f>
        <v>#REF!</v>
      </c>
      <c r="I205" s="103" t="e">
        <f>IF(AND('IOC Input'!$C213="M-OP",'IOC Input'!#REF!&lt;50000),'IOC Input'!Q213,IF(AND('IOC Input'!$C213="M-OP",'IOC Input'!#REF!&gt;=50000),'IOC Input'!Q213,""))</f>
        <v>#REF!</v>
      </c>
      <c r="J205" s="105" t="e">
        <f>IF(AND('IOC Input'!$C213="M-OP",'IOC Input'!#REF!&lt;50000),RIGHT('IOC Input'!P213,6),IF(AND('IOC Input'!$C213="M-OP",'IOC Input'!#REF!&gt;=50000),RIGHT('IOC Input'!P213,6),""))</f>
        <v>#REF!</v>
      </c>
      <c r="K205" s="106" t="str">
        <f>IF(AND('IOC Input'!$C213="M-OP",'IOC Input'!$R213="C"),'IOC Input'!#REF!,"")</f>
        <v/>
      </c>
      <c r="L205" s="106" t="str">
        <f>IF(AND('IOC Input'!$C213="M-OP",'IOC Input'!$R213="D"),'IOC Input'!#REF!,"")</f>
        <v/>
      </c>
      <c r="M205">
        <f t="shared" si="18"/>
        <v>0</v>
      </c>
    </row>
    <row r="206" spans="1:13" ht="18.75">
      <c r="A206" s="102" t="s">
        <v>111</v>
      </c>
      <c r="B206" s="103" t="e">
        <f>IF(AND('IOC Input'!$C214="M-OP",'IOC Input'!#REF!&lt;50000),'IOC Input'!AC214,IF(AND('IOC Input'!$C214="M-OP",'IOC Input'!#REF!&gt;=50000),'IOC Input'!AC214,""))</f>
        <v>#REF!</v>
      </c>
      <c r="C206" s="103" t="e">
        <f>IF(AND('IOC Input'!$C214="M-OP",'IOC Input'!#REF!&lt;50000),'IOC Input'!AD214,IF(AND('IOC Input'!$C214="M-OP",'IOC Input'!#REF!&gt;=50000),'IOC Input'!AD214,""))</f>
        <v>#REF!</v>
      </c>
      <c r="D206" s="103" t="e">
        <f>IF(AND('IOC Input'!$C214="M-OP",'IOC Input'!#REF!&lt;50000),'IOC Input'!AE214,IF(AND('IOC Input'!$C214="M-OP",'IOC Input'!#REF!&gt;=50000),'IOC Input'!AE214,""))</f>
        <v>#REF!</v>
      </c>
      <c r="E206" s="103" t="e">
        <f>IF(AND('IOC Input'!$C214="M-OP",'IOC Input'!#REF!&lt;50000),'IOC Input'!AF214,IF(AND('IOC Input'!$C214="M-OP",'IOC Input'!#REF!&gt;=50000),'IOC Input'!AF214,""))</f>
        <v>#REF!</v>
      </c>
      <c r="F206" s="103" t="e">
        <f>IF(AND('IOC Input'!$C214="M-OP",'IOC Input'!#REF!&lt;50000),'IOC Input'!AG214,IF(AND('IOC Input'!$C214="M-OP",'IOC Input'!#REF!&gt;=50000),'IOC Input'!AG214,""))</f>
        <v>#REF!</v>
      </c>
      <c r="G206" s="103" t="e">
        <f>IF(AND('IOC Input'!$C214="M-OP",'IOC Input'!#REF!&lt;50000),'IOC Input'!AH214,IF(AND('IOC Input'!$C214="M-OP",'IOC Input'!#REF!&gt;=50000),'IOC Input'!AH214,""))</f>
        <v>#REF!</v>
      </c>
      <c r="H206" s="103" t="e">
        <f>IF(AND('IOC Input'!$C214="M-OP",'IOC Input'!#REF!&lt;50000),'IOC Input'!AI214,IF(AND('IOC Input'!$C214="M-OP",'IOC Input'!#REF!&gt;=50000),'IOC Input'!AI214,""))</f>
        <v>#REF!</v>
      </c>
      <c r="I206" s="103" t="e">
        <f>IF(AND('IOC Input'!$C214="M-OP",'IOC Input'!#REF!&lt;50000),'IOC Input'!Q214,IF(AND('IOC Input'!$C214="M-OP",'IOC Input'!#REF!&gt;=50000),'IOC Input'!Q214,""))</f>
        <v>#REF!</v>
      </c>
      <c r="J206" s="105" t="e">
        <f>IF(AND('IOC Input'!$C214="M-OP",'IOC Input'!#REF!&lt;50000),RIGHT('IOC Input'!P214,6),IF(AND('IOC Input'!$C214="M-OP",'IOC Input'!#REF!&gt;=50000),RIGHT('IOC Input'!P214,6),""))</f>
        <v>#REF!</v>
      </c>
      <c r="K206" s="106" t="str">
        <f>IF(AND('IOC Input'!$C214="M-OP",'IOC Input'!$R214="C"),'IOC Input'!#REF!,"")</f>
        <v/>
      </c>
      <c r="L206" s="106" t="str">
        <f>IF(AND('IOC Input'!$C214="M-OP",'IOC Input'!$R214="D"),'IOC Input'!#REF!,"")</f>
        <v/>
      </c>
      <c r="M206">
        <f t="shared" si="18"/>
        <v>0</v>
      </c>
    </row>
    <row r="207" spans="1:13" ht="18.75">
      <c r="A207" s="102" t="s">
        <v>111</v>
      </c>
      <c r="B207" s="103" t="e">
        <f>IF(AND('IOC Input'!$C215="M-OP",'IOC Input'!#REF!&lt;50000),'IOC Input'!AC215,IF(AND('IOC Input'!$C215="M-OP",'IOC Input'!#REF!&gt;=50000),'IOC Input'!AC215,""))</f>
        <v>#REF!</v>
      </c>
      <c r="C207" s="103" t="e">
        <f>IF(AND('IOC Input'!$C215="M-OP",'IOC Input'!#REF!&lt;50000),'IOC Input'!AD215,IF(AND('IOC Input'!$C215="M-OP",'IOC Input'!#REF!&gt;=50000),'IOC Input'!AD215,""))</f>
        <v>#REF!</v>
      </c>
      <c r="D207" s="103" t="e">
        <f>IF(AND('IOC Input'!$C215="M-OP",'IOC Input'!#REF!&lt;50000),'IOC Input'!AE215,IF(AND('IOC Input'!$C215="M-OP",'IOC Input'!#REF!&gt;=50000),'IOC Input'!AE215,""))</f>
        <v>#REF!</v>
      </c>
      <c r="E207" s="103" t="e">
        <f>IF(AND('IOC Input'!$C215="M-OP",'IOC Input'!#REF!&lt;50000),'IOC Input'!AF215,IF(AND('IOC Input'!$C215="M-OP",'IOC Input'!#REF!&gt;=50000),'IOC Input'!AF215,""))</f>
        <v>#REF!</v>
      </c>
      <c r="F207" s="103" t="e">
        <f>IF(AND('IOC Input'!$C215="M-OP",'IOC Input'!#REF!&lt;50000),'IOC Input'!AG215,IF(AND('IOC Input'!$C215="M-OP",'IOC Input'!#REF!&gt;=50000),'IOC Input'!AG215,""))</f>
        <v>#REF!</v>
      </c>
      <c r="G207" s="103" t="e">
        <f>IF(AND('IOC Input'!$C215="M-OP",'IOC Input'!#REF!&lt;50000),'IOC Input'!AH215,IF(AND('IOC Input'!$C215="M-OP",'IOC Input'!#REF!&gt;=50000),'IOC Input'!AH215,""))</f>
        <v>#REF!</v>
      </c>
      <c r="H207" s="103" t="e">
        <f>IF(AND('IOC Input'!$C215="M-OP",'IOC Input'!#REF!&lt;50000),'IOC Input'!AI215,IF(AND('IOC Input'!$C215="M-OP",'IOC Input'!#REF!&gt;=50000),'IOC Input'!AI215,""))</f>
        <v>#REF!</v>
      </c>
      <c r="I207" s="103" t="e">
        <f>IF(AND('IOC Input'!$C215="M-OP",'IOC Input'!#REF!&lt;50000),'IOC Input'!Q215,IF(AND('IOC Input'!$C215="M-OP",'IOC Input'!#REF!&gt;=50000),'IOC Input'!Q215,""))</f>
        <v>#REF!</v>
      </c>
      <c r="J207" s="105" t="e">
        <f>IF(AND('IOC Input'!$C215="M-OP",'IOC Input'!#REF!&lt;50000),RIGHT('IOC Input'!P215,6),IF(AND('IOC Input'!$C215="M-OP",'IOC Input'!#REF!&gt;=50000),RIGHT('IOC Input'!P215,6),""))</f>
        <v>#REF!</v>
      </c>
      <c r="K207" s="106" t="str">
        <f>IF(AND('IOC Input'!$C215="M-OP",'IOC Input'!$R215="C"),'IOC Input'!#REF!,"")</f>
        <v/>
      </c>
      <c r="L207" s="106" t="str">
        <f>IF(AND('IOC Input'!$C215="M-OP",'IOC Input'!$R215="D"),'IOC Input'!#REF!,"")</f>
        <v/>
      </c>
      <c r="M207">
        <f t="shared" si="18"/>
        <v>0</v>
      </c>
    </row>
    <row r="208" spans="1:13" ht="18.75">
      <c r="A208" s="102" t="s">
        <v>111</v>
      </c>
      <c r="B208" s="103" t="e">
        <f>IF(AND('IOC Input'!$C216="M-OP",'IOC Input'!#REF!&lt;50000),'IOC Input'!AC216,IF(AND('IOC Input'!$C216="M-OP",'IOC Input'!#REF!&gt;=50000),'IOC Input'!AC216,""))</f>
        <v>#REF!</v>
      </c>
      <c r="C208" s="103" t="e">
        <f>IF(AND('IOC Input'!$C216="M-OP",'IOC Input'!#REF!&lt;50000),'IOC Input'!AD216,IF(AND('IOC Input'!$C216="M-OP",'IOC Input'!#REF!&gt;=50000),'IOC Input'!AD216,""))</f>
        <v>#REF!</v>
      </c>
      <c r="D208" s="103" t="e">
        <f>IF(AND('IOC Input'!$C216="M-OP",'IOC Input'!#REF!&lt;50000),'IOC Input'!AE216,IF(AND('IOC Input'!$C216="M-OP",'IOC Input'!#REF!&gt;=50000),'IOC Input'!AE216,""))</f>
        <v>#REF!</v>
      </c>
      <c r="E208" s="103" t="e">
        <f>IF(AND('IOC Input'!$C216="M-OP",'IOC Input'!#REF!&lt;50000),'IOC Input'!AF216,IF(AND('IOC Input'!$C216="M-OP",'IOC Input'!#REF!&gt;=50000),'IOC Input'!AF216,""))</f>
        <v>#REF!</v>
      </c>
      <c r="F208" s="103" t="e">
        <f>IF(AND('IOC Input'!$C216="M-OP",'IOC Input'!#REF!&lt;50000),'IOC Input'!AG216,IF(AND('IOC Input'!$C216="M-OP",'IOC Input'!#REF!&gt;=50000),'IOC Input'!AG216,""))</f>
        <v>#REF!</v>
      </c>
      <c r="G208" s="103" t="e">
        <f>IF(AND('IOC Input'!$C216="M-OP",'IOC Input'!#REF!&lt;50000),'IOC Input'!AH216,IF(AND('IOC Input'!$C216="M-OP",'IOC Input'!#REF!&gt;=50000),'IOC Input'!AH216,""))</f>
        <v>#REF!</v>
      </c>
      <c r="H208" s="103" t="e">
        <f>IF(AND('IOC Input'!$C216="M-OP",'IOC Input'!#REF!&lt;50000),'IOC Input'!AI216,IF(AND('IOC Input'!$C216="M-OP",'IOC Input'!#REF!&gt;=50000),'IOC Input'!AI216,""))</f>
        <v>#REF!</v>
      </c>
      <c r="I208" s="103" t="e">
        <f>IF(AND('IOC Input'!$C216="M-OP",'IOC Input'!#REF!&lt;50000),'IOC Input'!Q216,IF(AND('IOC Input'!$C216="M-OP",'IOC Input'!#REF!&gt;=50000),'IOC Input'!Q216,""))</f>
        <v>#REF!</v>
      </c>
      <c r="J208" s="105" t="e">
        <f>IF(AND('IOC Input'!$C216="M-OP",'IOC Input'!#REF!&lt;50000),RIGHT('IOC Input'!P216,6),IF(AND('IOC Input'!$C216="M-OP",'IOC Input'!#REF!&gt;=50000),RIGHT('IOC Input'!P216,6),""))</f>
        <v>#REF!</v>
      </c>
      <c r="K208" s="106" t="str">
        <f>IF(AND('IOC Input'!$C216="M-OP",'IOC Input'!$R216="C"),'IOC Input'!#REF!,"")</f>
        <v/>
      </c>
      <c r="L208" s="106" t="str">
        <f>IF(AND('IOC Input'!$C216="M-OP",'IOC Input'!$R216="D"),'IOC Input'!#REF!,"")</f>
        <v/>
      </c>
      <c r="M208">
        <f t="shared" si="18"/>
        <v>0</v>
      </c>
    </row>
    <row r="209" spans="1:13" ht="18.75">
      <c r="A209" s="102" t="s">
        <v>111</v>
      </c>
      <c r="B209" s="103" t="e">
        <f>IF(AND('IOC Input'!$C217="M-OP",'IOC Input'!#REF!&lt;50000),'IOC Input'!AC217,IF(AND('IOC Input'!$C217="M-OP",'IOC Input'!#REF!&gt;=50000),'IOC Input'!AC217,""))</f>
        <v>#REF!</v>
      </c>
      <c r="C209" s="103" t="e">
        <f>IF(AND('IOC Input'!$C217="M-OP",'IOC Input'!#REF!&lt;50000),'IOC Input'!AD217,IF(AND('IOC Input'!$C217="M-OP",'IOC Input'!#REF!&gt;=50000),'IOC Input'!AD217,""))</f>
        <v>#REF!</v>
      </c>
      <c r="D209" s="103" t="e">
        <f>IF(AND('IOC Input'!$C217="M-OP",'IOC Input'!#REF!&lt;50000),'IOC Input'!AE217,IF(AND('IOC Input'!$C217="M-OP",'IOC Input'!#REF!&gt;=50000),'IOC Input'!AE217,""))</f>
        <v>#REF!</v>
      </c>
      <c r="E209" s="103" t="e">
        <f>IF(AND('IOC Input'!$C217="M-OP",'IOC Input'!#REF!&lt;50000),'IOC Input'!AF217,IF(AND('IOC Input'!$C217="M-OP",'IOC Input'!#REF!&gt;=50000),'IOC Input'!AF217,""))</f>
        <v>#REF!</v>
      </c>
      <c r="F209" s="103" t="e">
        <f>IF(AND('IOC Input'!$C217="M-OP",'IOC Input'!#REF!&lt;50000),'IOC Input'!AG217,IF(AND('IOC Input'!$C217="M-OP",'IOC Input'!#REF!&gt;=50000),'IOC Input'!AG217,""))</f>
        <v>#REF!</v>
      </c>
      <c r="G209" s="103" t="e">
        <f>IF(AND('IOC Input'!$C217="M-OP",'IOC Input'!#REF!&lt;50000),'IOC Input'!AH217,IF(AND('IOC Input'!$C217="M-OP",'IOC Input'!#REF!&gt;=50000),'IOC Input'!AH217,""))</f>
        <v>#REF!</v>
      </c>
      <c r="H209" s="107"/>
      <c r="I209" s="103" t="e">
        <f>IF(AND('IOC Input'!$C217="M-OP",'IOC Input'!#REF!&lt;50000),'IOC Input'!Q217,IF(AND('IOC Input'!$C217="M-OP",'IOC Input'!#REF!&gt;=50000),'IOC Input'!Q217,""))</f>
        <v>#REF!</v>
      </c>
      <c r="J209" s="105" t="e">
        <f>IF(AND('IOC Input'!$C217="M-OP",'IOC Input'!#REF!&lt;50000),RIGHT('IOC Input'!P217,6),IF(AND('IOC Input'!$C217="M-OP",'IOC Input'!#REF!&gt;=50000),RIGHT('IOC Input'!P217,6),""))</f>
        <v>#REF!</v>
      </c>
      <c r="K209" s="106" t="str">
        <f>IF(AND('IOC Input'!$C217="M-OP",'IOC Input'!$R217="C"),'IOC Input'!#REF!,"")</f>
        <v/>
      </c>
      <c r="L209" s="106" t="str">
        <f>IF(AND('IOC Input'!$C217="M-OP",'IOC Input'!$R217="D"),'IOC Input'!#REF!,"")</f>
        <v/>
      </c>
      <c r="M209">
        <f t="shared" si="18"/>
        <v>0</v>
      </c>
    </row>
    <row r="210" spans="1:13" ht="18.75">
      <c r="A210" s="102"/>
      <c r="B210" s="103"/>
      <c r="C210" s="104"/>
      <c r="D210" s="103"/>
      <c r="E210" s="104"/>
      <c r="F210" s="103"/>
      <c r="G210" s="103"/>
      <c r="H210" s="107"/>
      <c r="I210" s="103"/>
      <c r="J210" s="110"/>
      <c r="K210" s="111"/>
      <c r="L210" s="111"/>
    </row>
    <row r="211" spans="1:13" ht="18.75">
      <c r="A211" s="102" t="s">
        <v>111</v>
      </c>
      <c r="B211" s="103" t="e">
        <f>IF(AND('IOC Input'!$C219="M-OP",'IOC Input'!#REF!&lt;50000),"119503",IF(AND('IOC Input'!$C219="M-OP",'IOC Input'!#REF!&gt;=50000),"119500",""))</f>
        <v>#REF!</v>
      </c>
      <c r="C211" s="104"/>
      <c r="D211" s="103"/>
      <c r="E211" s="104"/>
      <c r="F211" s="103"/>
      <c r="G211" s="103"/>
      <c r="H211" s="103" t="e">
        <f>IF(AND('IOC Input'!$C219="M-OP",'IOC Input'!#REF!&lt;50000),'IOC Input'!AI219,IF(AND('IOC Input'!$C219="M-OP",'IOC Input'!#REF!&gt;=50000),'IOC Input'!AI219,""))</f>
        <v>#REF!</v>
      </c>
      <c r="I211" s="103" t="e">
        <f>+I212</f>
        <v>#REF!</v>
      </c>
      <c r="J211" s="105" t="e">
        <f>+J212</f>
        <v>#REF!</v>
      </c>
      <c r="K211" s="106" t="str">
        <f>IF(AND('IOC Input'!$C219="M-OP",'IOC Input'!$R219="C"),'IOC Input'!#REF!,"")</f>
        <v/>
      </c>
      <c r="L211" s="106" t="str">
        <f>IF(AND('IOC Input'!$C219="M-OP",'IOC Input'!$R219="D"),'IOC Input'!#REF!,"")</f>
        <v/>
      </c>
      <c r="M211">
        <f>IF(SUM(K211:L211)&gt;0,1,0)</f>
        <v>0</v>
      </c>
    </row>
    <row r="212" spans="1:13" ht="18.75">
      <c r="A212" s="102" t="s">
        <v>111</v>
      </c>
      <c r="B212" s="103" t="e">
        <f>IF(AND('IOC Input'!$C220="M-OP",'IOC Input'!#REF!&lt;50000),'IOC Input'!AC220,IF(AND('IOC Input'!$C220="M-OP",'IOC Input'!#REF!&gt;=50000),'IOC Input'!AC220,""))</f>
        <v>#REF!</v>
      </c>
      <c r="C212" s="103" t="e">
        <f>IF(AND('IOC Input'!$C220="M-OP",'IOC Input'!#REF!&lt;50000),'IOC Input'!AD220,IF(AND('IOC Input'!$C220="M-OP",'IOC Input'!#REF!&gt;=50000),'IOC Input'!AD220,""))</f>
        <v>#REF!</v>
      </c>
      <c r="D212" s="103" t="e">
        <f>IF(AND('IOC Input'!$C220="M-OP",'IOC Input'!#REF!&lt;50000),'IOC Input'!AE220,IF(AND('IOC Input'!$C220="M-OP",'IOC Input'!#REF!&gt;=50000),'IOC Input'!AE220,""))</f>
        <v>#REF!</v>
      </c>
      <c r="E212" s="103" t="e">
        <f>IF(AND('IOC Input'!$C220="M-OP",'IOC Input'!#REF!&lt;50000),'IOC Input'!AF220,IF(AND('IOC Input'!$C220="M-OP",'IOC Input'!#REF!&gt;=50000),'IOC Input'!AF220,""))</f>
        <v>#REF!</v>
      </c>
      <c r="F212" s="103" t="e">
        <f>IF(AND('IOC Input'!$C220="M-OP",'IOC Input'!#REF!&lt;50000),'IOC Input'!AG220,IF(AND('IOC Input'!$C220="M-OP",'IOC Input'!#REF!&gt;=50000),'IOC Input'!AG220,""))</f>
        <v>#REF!</v>
      </c>
      <c r="G212" s="103" t="e">
        <f>IF(AND('IOC Input'!$C220="M-OP",'IOC Input'!#REF!&lt;50000),'IOC Input'!AH220,IF(AND('IOC Input'!$C220="M-OP",'IOC Input'!#REF!&gt;=50000),'IOC Input'!AH220,""))</f>
        <v>#REF!</v>
      </c>
      <c r="H212" s="103" t="e">
        <f>IF(AND('IOC Input'!$C220="M-OP",'IOC Input'!#REF!&lt;50000),'IOC Input'!AI220,IF(AND('IOC Input'!$C220="M-OP",'IOC Input'!#REF!&gt;=50000),'IOC Input'!AI220,""))</f>
        <v>#REF!</v>
      </c>
      <c r="I212" s="103" t="e">
        <f>IF(AND('IOC Input'!$C220="M-OP",'IOC Input'!#REF!&lt;50000),'IOC Input'!Q220,IF(AND('IOC Input'!$C220="M-OP",'IOC Input'!#REF!&gt;=50000),'IOC Input'!Q220,""))</f>
        <v>#REF!</v>
      </c>
      <c r="J212" s="105" t="e">
        <f>IF(AND('IOC Input'!$C220="M-OP",'IOC Input'!#REF!&lt;50000),RIGHT('IOC Input'!P220,6),IF(AND('IOC Input'!$C220="M-OP",'IOC Input'!#REF!&gt;=50000),RIGHT('IOC Input'!P220,6),""))</f>
        <v>#REF!</v>
      </c>
      <c r="K212" s="106" t="str">
        <f>IF(AND('IOC Input'!$C220="M-OP",'IOC Input'!$R220="C"),'IOC Input'!#REF!,"")</f>
        <v/>
      </c>
      <c r="L212" s="106" t="str">
        <f>IF(AND('IOC Input'!$C220="M-OP",'IOC Input'!$R220="D"),'IOC Input'!#REF!,"")</f>
        <v/>
      </c>
      <c r="M212">
        <f t="shared" ref="M212:M218" si="19">IF(SUM(K212:L212)&gt;0,1,0)</f>
        <v>0</v>
      </c>
    </row>
    <row r="213" spans="1:13" ht="18.75">
      <c r="A213" s="102" t="s">
        <v>111</v>
      </c>
      <c r="B213" s="103" t="e">
        <f>IF(AND('IOC Input'!$C221="M-OP",'IOC Input'!#REF!&lt;50000),'IOC Input'!AC221,IF(AND('IOC Input'!$C221="M-OP",'IOC Input'!#REF!&gt;=50000),'IOC Input'!AC221,""))</f>
        <v>#REF!</v>
      </c>
      <c r="C213" s="103" t="e">
        <f>IF(AND('IOC Input'!$C221="M-OP",'IOC Input'!#REF!&lt;50000),'IOC Input'!AD221,IF(AND('IOC Input'!$C221="M-OP",'IOC Input'!#REF!&gt;=50000),'IOC Input'!AD221,""))</f>
        <v>#REF!</v>
      </c>
      <c r="D213" s="103" t="e">
        <f>IF(AND('IOC Input'!$C221="M-OP",'IOC Input'!#REF!&lt;50000),'IOC Input'!AE221,IF(AND('IOC Input'!$C221="M-OP",'IOC Input'!#REF!&gt;=50000),'IOC Input'!AE221,""))</f>
        <v>#REF!</v>
      </c>
      <c r="E213" s="103" t="e">
        <f>IF(AND('IOC Input'!$C221="M-OP",'IOC Input'!#REF!&lt;50000),'IOC Input'!AF221,IF(AND('IOC Input'!$C221="M-OP",'IOC Input'!#REF!&gt;=50000),'IOC Input'!AF221,""))</f>
        <v>#REF!</v>
      </c>
      <c r="F213" s="103" t="e">
        <f>IF(AND('IOC Input'!$C221="M-OP",'IOC Input'!#REF!&lt;50000),'IOC Input'!AG221,IF(AND('IOC Input'!$C221="M-OP",'IOC Input'!#REF!&gt;=50000),'IOC Input'!AG221,""))</f>
        <v>#REF!</v>
      </c>
      <c r="G213" s="103" t="e">
        <f>IF(AND('IOC Input'!$C221="M-OP",'IOC Input'!#REF!&lt;50000),'IOC Input'!AH221,IF(AND('IOC Input'!$C221="M-OP",'IOC Input'!#REF!&gt;=50000),'IOC Input'!AH221,""))</f>
        <v>#REF!</v>
      </c>
      <c r="H213" s="103" t="e">
        <f>IF(AND('IOC Input'!$C221="M-OP",'IOC Input'!#REF!&lt;50000),'IOC Input'!AI221,IF(AND('IOC Input'!$C221="M-OP",'IOC Input'!#REF!&gt;=50000),'IOC Input'!AI221,""))</f>
        <v>#REF!</v>
      </c>
      <c r="I213" s="103" t="e">
        <f>IF(AND('IOC Input'!$C221="M-OP",'IOC Input'!#REF!&lt;50000),'IOC Input'!Q221,IF(AND('IOC Input'!$C221="M-OP",'IOC Input'!#REF!&gt;=50000),'IOC Input'!Q221,""))</f>
        <v>#REF!</v>
      </c>
      <c r="J213" s="105" t="e">
        <f>IF(AND('IOC Input'!$C221="M-OP",'IOC Input'!#REF!&lt;50000),RIGHT('IOC Input'!P221,6),IF(AND('IOC Input'!$C221="M-OP",'IOC Input'!#REF!&gt;=50000),RIGHT('IOC Input'!P221,6),""))</f>
        <v>#REF!</v>
      </c>
      <c r="K213" s="106" t="str">
        <f>IF(AND('IOC Input'!$C221="M-OP",'IOC Input'!$R221="C"),'IOC Input'!#REF!,"")</f>
        <v/>
      </c>
      <c r="L213" s="106" t="str">
        <f>IF(AND('IOC Input'!$C221="M-OP",'IOC Input'!$R221="D"),'IOC Input'!#REF!,"")</f>
        <v/>
      </c>
      <c r="M213">
        <f t="shared" si="19"/>
        <v>0</v>
      </c>
    </row>
    <row r="214" spans="1:13" ht="18.75">
      <c r="A214" s="102" t="s">
        <v>111</v>
      </c>
      <c r="B214" s="103" t="e">
        <f>IF(AND('IOC Input'!$C222="M-OP",'IOC Input'!#REF!&lt;50000),'IOC Input'!AC222,IF(AND('IOC Input'!$C222="M-OP",'IOC Input'!#REF!&gt;=50000),'IOC Input'!AC222,""))</f>
        <v>#REF!</v>
      </c>
      <c r="C214" s="103" t="e">
        <f>IF(AND('IOC Input'!$C222="M-OP",'IOC Input'!#REF!&lt;50000),'IOC Input'!AD222,IF(AND('IOC Input'!$C222="M-OP",'IOC Input'!#REF!&gt;=50000),'IOC Input'!AD222,""))</f>
        <v>#REF!</v>
      </c>
      <c r="D214" s="103" t="e">
        <f>IF(AND('IOC Input'!$C222="M-OP",'IOC Input'!#REF!&lt;50000),'IOC Input'!AE222,IF(AND('IOC Input'!$C222="M-OP",'IOC Input'!#REF!&gt;=50000),'IOC Input'!AE222,""))</f>
        <v>#REF!</v>
      </c>
      <c r="E214" s="103" t="e">
        <f>IF(AND('IOC Input'!$C222="M-OP",'IOC Input'!#REF!&lt;50000),'IOC Input'!AF222,IF(AND('IOC Input'!$C222="M-OP",'IOC Input'!#REF!&gt;=50000),'IOC Input'!AF222,""))</f>
        <v>#REF!</v>
      </c>
      <c r="F214" s="103" t="e">
        <f>IF(AND('IOC Input'!$C222="M-OP",'IOC Input'!#REF!&lt;50000),'IOC Input'!AG222,IF(AND('IOC Input'!$C222="M-OP",'IOC Input'!#REF!&gt;=50000),'IOC Input'!AG222,""))</f>
        <v>#REF!</v>
      </c>
      <c r="G214" s="103" t="e">
        <f>IF(AND('IOC Input'!$C222="M-OP",'IOC Input'!#REF!&lt;50000),'IOC Input'!AH222,IF(AND('IOC Input'!$C222="M-OP",'IOC Input'!#REF!&gt;=50000),'IOC Input'!AH222,""))</f>
        <v>#REF!</v>
      </c>
      <c r="H214" s="103" t="e">
        <f>IF(AND('IOC Input'!$C222="M-OP",'IOC Input'!#REF!&lt;50000),'IOC Input'!AI222,IF(AND('IOC Input'!$C222="M-OP",'IOC Input'!#REF!&gt;=50000),'IOC Input'!AI222,""))</f>
        <v>#REF!</v>
      </c>
      <c r="I214" s="103" t="e">
        <f>IF(AND('IOC Input'!$C222="M-OP",'IOC Input'!#REF!&lt;50000),'IOC Input'!Q222,IF(AND('IOC Input'!$C222="M-OP",'IOC Input'!#REF!&gt;=50000),'IOC Input'!Q222,""))</f>
        <v>#REF!</v>
      </c>
      <c r="J214" s="105" t="e">
        <f>IF(AND('IOC Input'!$C222="M-OP",'IOC Input'!#REF!&lt;50000),RIGHT('IOC Input'!P222,6),IF(AND('IOC Input'!$C222="M-OP",'IOC Input'!#REF!&gt;=50000),RIGHT('IOC Input'!P222,6),""))</f>
        <v>#REF!</v>
      </c>
      <c r="K214" s="106" t="str">
        <f>IF(AND('IOC Input'!$C222="M-OP",'IOC Input'!$R222="C"),'IOC Input'!#REF!,"")</f>
        <v/>
      </c>
      <c r="L214" s="106" t="str">
        <f>IF(AND('IOC Input'!$C222="M-OP",'IOC Input'!$R222="D"),'IOC Input'!#REF!,"")</f>
        <v/>
      </c>
      <c r="M214">
        <f t="shared" si="19"/>
        <v>0</v>
      </c>
    </row>
    <row r="215" spans="1:13" ht="18.75">
      <c r="A215" s="102" t="s">
        <v>111</v>
      </c>
      <c r="B215" s="103" t="e">
        <f>IF(AND('IOC Input'!$C223="M-OP",'IOC Input'!#REF!&lt;50000),'IOC Input'!AC223,IF(AND('IOC Input'!$C223="M-OP",'IOC Input'!#REF!&gt;=50000),'IOC Input'!AC223,""))</f>
        <v>#REF!</v>
      </c>
      <c r="C215" s="103" t="e">
        <f>IF(AND('IOC Input'!$C223="M-OP",'IOC Input'!#REF!&lt;50000),'IOC Input'!AD223,IF(AND('IOC Input'!$C223="M-OP",'IOC Input'!#REF!&gt;=50000),'IOC Input'!AD223,""))</f>
        <v>#REF!</v>
      </c>
      <c r="D215" s="103" t="e">
        <f>IF(AND('IOC Input'!$C223="M-OP",'IOC Input'!#REF!&lt;50000),'IOC Input'!AE223,IF(AND('IOC Input'!$C223="M-OP",'IOC Input'!#REF!&gt;=50000),'IOC Input'!AE223,""))</f>
        <v>#REF!</v>
      </c>
      <c r="E215" s="103" t="e">
        <f>IF(AND('IOC Input'!$C223="M-OP",'IOC Input'!#REF!&lt;50000),'IOC Input'!AF223,IF(AND('IOC Input'!$C223="M-OP",'IOC Input'!#REF!&gt;=50000),'IOC Input'!AF223,""))</f>
        <v>#REF!</v>
      </c>
      <c r="F215" s="103" t="e">
        <f>IF(AND('IOC Input'!$C223="M-OP",'IOC Input'!#REF!&lt;50000),'IOC Input'!AG223,IF(AND('IOC Input'!$C223="M-OP",'IOC Input'!#REF!&gt;=50000),'IOC Input'!AG223,""))</f>
        <v>#REF!</v>
      </c>
      <c r="G215" s="103" t="e">
        <f>IF(AND('IOC Input'!$C223="M-OP",'IOC Input'!#REF!&lt;50000),'IOC Input'!AH223,IF(AND('IOC Input'!$C223="M-OP",'IOC Input'!#REF!&gt;=50000),'IOC Input'!AH223,""))</f>
        <v>#REF!</v>
      </c>
      <c r="H215" s="103" t="e">
        <f>IF(AND('IOC Input'!$C223="M-OP",'IOC Input'!#REF!&lt;50000),'IOC Input'!AI223,IF(AND('IOC Input'!$C223="M-OP",'IOC Input'!#REF!&gt;=50000),'IOC Input'!AI223,""))</f>
        <v>#REF!</v>
      </c>
      <c r="I215" s="103" t="e">
        <f>IF(AND('IOC Input'!$C223="M-OP",'IOC Input'!#REF!&lt;50000),'IOC Input'!Q223,IF(AND('IOC Input'!$C223="M-OP",'IOC Input'!#REF!&gt;=50000),'IOC Input'!Q223,""))</f>
        <v>#REF!</v>
      </c>
      <c r="J215" s="105" t="e">
        <f>IF(AND('IOC Input'!$C223="M-OP",'IOC Input'!#REF!&lt;50000),RIGHT('IOC Input'!P223,6),IF(AND('IOC Input'!$C223="M-OP",'IOC Input'!#REF!&gt;=50000),RIGHT('IOC Input'!P223,6),""))</f>
        <v>#REF!</v>
      </c>
      <c r="K215" s="106" t="str">
        <f>IF(AND('IOC Input'!$C223="M-OP",'IOC Input'!$R223="C"),'IOC Input'!#REF!,"")</f>
        <v/>
      </c>
      <c r="L215" s="106" t="str">
        <f>IF(AND('IOC Input'!$C223="M-OP",'IOC Input'!$R223="D"),'IOC Input'!#REF!,"")</f>
        <v/>
      </c>
      <c r="M215">
        <f t="shared" si="19"/>
        <v>0</v>
      </c>
    </row>
    <row r="216" spans="1:13" ht="18.75">
      <c r="A216" s="102" t="s">
        <v>111</v>
      </c>
      <c r="B216" s="103" t="e">
        <f>IF(AND('IOC Input'!$C224="M-OP",'IOC Input'!#REF!&lt;50000),'IOC Input'!AC224,IF(AND('IOC Input'!$C224="M-OP",'IOC Input'!#REF!&gt;=50000),'IOC Input'!AC224,""))</f>
        <v>#REF!</v>
      </c>
      <c r="C216" s="103" t="e">
        <f>IF(AND('IOC Input'!$C224="M-OP",'IOC Input'!#REF!&lt;50000),'IOC Input'!AD224,IF(AND('IOC Input'!$C224="M-OP",'IOC Input'!#REF!&gt;=50000),'IOC Input'!AD224,""))</f>
        <v>#REF!</v>
      </c>
      <c r="D216" s="103" t="e">
        <f>IF(AND('IOC Input'!$C224="M-OP",'IOC Input'!#REF!&lt;50000),'IOC Input'!AE224,IF(AND('IOC Input'!$C224="M-OP",'IOC Input'!#REF!&gt;=50000),'IOC Input'!AE224,""))</f>
        <v>#REF!</v>
      </c>
      <c r="E216" s="103" t="e">
        <f>IF(AND('IOC Input'!$C224="M-OP",'IOC Input'!#REF!&lt;50000),'IOC Input'!AF224,IF(AND('IOC Input'!$C224="M-OP",'IOC Input'!#REF!&gt;=50000),'IOC Input'!AF224,""))</f>
        <v>#REF!</v>
      </c>
      <c r="F216" s="103" t="e">
        <f>IF(AND('IOC Input'!$C224="M-OP",'IOC Input'!#REF!&lt;50000),'IOC Input'!AG224,IF(AND('IOC Input'!$C224="M-OP",'IOC Input'!#REF!&gt;=50000),'IOC Input'!AG224,""))</f>
        <v>#REF!</v>
      </c>
      <c r="G216" s="103" t="e">
        <f>IF(AND('IOC Input'!$C224="M-OP",'IOC Input'!#REF!&lt;50000),'IOC Input'!AH224,IF(AND('IOC Input'!$C224="M-OP",'IOC Input'!#REF!&gt;=50000),'IOC Input'!AH224,""))</f>
        <v>#REF!</v>
      </c>
      <c r="H216" s="103" t="e">
        <f>IF(AND('IOC Input'!$C224="M-OP",'IOC Input'!#REF!&lt;50000),'IOC Input'!AI224,IF(AND('IOC Input'!$C224="M-OP",'IOC Input'!#REF!&gt;=50000),'IOC Input'!AI224,""))</f>
        <v>#REF!</v>
      </c>
      <c r="I216" s="103" t="e">
        <f>IF(AND('IOC Input'!$C224="M-OP",'IOC Input'!#REF!&lt;50000),'IOC Input'!Q224,IF(AND('IOC Input'!$C224="M-OP",'IOC Input'!#REF!&gt;=50000),'IOC Input'!Q224,""))</f>
        <v>#REF!</v>
      </c>
      <c r="J216" s="105" t="e">
        <f>IF(AND('IOC Input'!$C224="M-OP",'IOC Input'!#REF!&lt;50000),RIGHT('IOC Input'!P224,6),IF(AND('IOC Input'!$C224="M-OP",'IOC Input'!#REF!&gt;=50000),RIGHT('IOC Input'!P224,6),""))</f>
        <v>#REF!</v>
      </c>
      <c r="K216" s="106" t="str">
        <f>IF(AND('IOC Input'!$C224="M-OP",'IOC Input'!$R224="C"),'IOC Input'!#REF!,"")</f>
        <v/>
      </c>
      <c r="L216" s="106" t="str">
        <f>IF(AND('IOC Input'!$C224="M-OP",'IOC Input'!$R224="D"),'IOC Input'!#REF!,"")</f>
        <v/>
      </c>
      <c r="M216">
        <f t="shared" si="19"/>
        <v>0</v>
      </c>
    </row>
    <row r="217" spans="1:13" ht="18.75">
      <c r="A217" s="102" t="s">
        <v>111</v>
      </c>
      <c r="B217" s="103" t="e">
        <f>IF(AND('IOC Input'!$C225="M-OP",'IOC Input'!#REF!&lt;50000),'IOC Input'!AC225,IF(AND('IOC Input'!$C225="M-OP",'IOC Input'!#REF!&gt;=50000),'IOC Input'!AC225,""))</f>
        <v>#REF!</v>
      </c>
      <c r="C217" s="103" t="e">
        <f>IF(AND('IOC Input'!$C225="M-OP",'IOC Input'!#REF!&lt;50000),'IOC Input'!AD225,IF(AND('IOC Input'!$C225="M-OP",'IOC Input'!#REF!&gt;=50000),'IOC Input'!AD225,""))</f>
        <v>#REF!</v>
      </c>
      <c r="D217" s="103" t="e">
        <f>IF(AND('IOC Input'!$C225="M-OP",'IOC Input'!#REF!&lt;50000),'IOC Input'!AE225,IF(AND('IOC Input'!$C225="M-OP",'IOC Input'!#REF!&gt;=50000),'IOC Input'!AE225,""))</f>
        <v>#REF!</v>
      </c>
      <c r="E217" s="103" t="e">
        <f>IF(AND('IOC Input'!$C225="M-OP",'IOC Input'!#REF!&lt;50000),'IOC Input'!AF225,IF(AND('IOC Input'!$C225="M-OP",'IOC Input'!#REF!&gt;=50000),'IOC Input'!AF225,""))</f>
        <v>#REF!</v>
      </c>
      <c r="F217" s="103" t="e">
        <f>IF(AND('IOC Input'!$C225="M-OP",'IOC Input'!#REF!&lt;50000),'IOC Input'!AG225,IF(AND('IOC Input'!$C225="M-OP",'IOC Input'!#REF!&gt;=50000),'IOC Input'!AG225,""))</f>
        <v>#REF!</v>
      </c>
      <c r="G217" s="103" t="e">
        <f>IF(AND('IOC Input'!$C225="M-OP",'IOC Input'!#REF!&lt;50000),'IOC Input'!AH225,IF(AND('IOC Input'!$C225="M-OP",'IOC Input'!#REF!&gt;=50000),'IOC Input'!AH225,""))</f>
        <v>#REF!</v>
      </c>
      <c r="H217" s="103" t="e">
        <f>IF(AND('IOC Input'!$C225="M-OP",'IOC Input'!#REF!&lt;50000),'IOC Input'!AI225,IF(AND('IOC Input'!$C225="M-OP",'IOC Input'!#REF!&gt;=50000),'IOC Input'!AI225,""))</f>
        <v>#REF!</v>
      </c>
      <c r="I217" s="103" t="e">
        <f>IF(AND('IOC Input'!$C225="M-OP",'IOC Input'!#REF!&lt;50000),'IOC Input'!Q225,IF(AND('IOC Input'!$C225="M-OP",'IOC Input'!#REF!&gt;=50000),'IOC Input'!Q225,""))</f>
        <v>#REF!</v>
      </c>
      <c r="J217" s="105" t="e">
        <f>IF(AND('IOC Input'!$C225="M-OP",'IOC Input'!#REF!&lt;50000),RIGHT('IOC Input'!P225,6),IF(AND('IOC Input'!$C225="M-OP",'IOC Input'!#REF!&gt;=50000),RIGHT('IOC Input'!P225,6),""))</f>
        <v>#REF!</v>
      </c>
      <c r="K217" s="106" t="str">
        <f>IF(AND('IOC Input'!$C225="M-OP",'IOC Input'!$R225="C"),'IOC Input'!#REF!,"")</f>
        <v/>
      </c>
      <c r="L217" s="106" t="str">
        <f>IF(AND('IOC Input'!$C225="M-OP",'IOC Input'!$R225="D"),'IOC Input'!#REF!,"")</f>
        <v/>
      </c>
      <c r="M217">
        <f t="shared" si="19"/>
        <v>0</v>
      </c>
    </row>
    <row r="218" spans="1:13" ht="18.75">
      <c r="A218" s="102" t="s">
        <v>111</v>
      </c>
      <c r="B218" s="103" t="e">
        <f>IF(AND('IOC Input'!$C226="M-OP",'IOC Input'!#REF!&lt;50000),'IOC Input'!AC226,IF(AND('IOC Input'!$C226="M-OP",'IOC Input'!#REF!&gt;=50000),'IOC Input'!AC226,""))</f>
        <v>#REF!</v>
      </c>
      <c r="C218" s="103" t="e">
        <f>IF(AND('IOC Input'!$C226="M-OP",'IOC Input'!#REF!&lt;50000),'IOC Input'!AD226,IF(AND('IOC Input'!$C226="M-OP",'IOC Input'!#REF!&gt;=50000),'IOC Input'!AD226,""))</f>
        <v>#REF!</v>
      </c>
      <c r="D218" s="103" t="e">
        <f>IF(AND('IOC Input'!$C226="M-OP",'IOC Input'!#REF!&lt;50000),'IOC Input'!AE226,IF(AND('IOC Input'!$C226="M-OP",'IOC Input'!#REF!&gt;=50000),'IOC Input'!AE226,""))</f>
        <v>#REF!</v>
      </c>
      <c r="E218" s="103" t="e">
        <f>IF(AND('IOC Input'!$C226="M-OP",'IOC Input'!#REF!&lt;50000),'IOC Input'!AF226,IF(AND('IOC Input'!$C226="M-OP",'IOC Input'!#REF!&gt;=50000),'IOC Input'!AF226,""))</f>
        <v>#REF!</v>
      </c>
      <c r="F218" s="103" t="e">
        <f>IF(AND('IOC Input'!$C226="M-OP",'IOC Input'!#REF!&lt;50000),'IOC Input'!AG226,IF(AND('IOC Input'!$C226="M-OP",'IOC Input'!#REF!&gt;=50000),'IOC Input'!AG226,""))</f>
        <v>#REF!</v>
      </c>
      <c r="G218" s="103" t="e">
        <f>IF(AND('IOC Input'!$C226="M-OP",'IOC Input'!#REF!&lt;50000),'IOC Input'!AH226,IF(AND('IOC Input'!$C226="M-OP",'IOC Input'!#REF!&gt;=50000),'IOC Input'!AH226,""))</f>
        <v>#REF!</v>
      </c>
      <c r="H218" s="107"/>
      <c r="I218" s="103" t="e">
        <f>IF(AND('IOC Input'!$C226="M-OP",'IOC Input'!#REF!&lt;50000),'IOC Input'!Q226,IF(AND('IOC Input'!$C226="M-OP",'IOC Input'!#REF!&gt;=50000),'IOC Input'!Q226,""))</f>
        <v>#REF!</v>
      </c>
      <c r="J218" s="105" t="e">
        <f>IF(AND('IOC Input'!$C226="M-OP",'IOC Input'!#REF!&lt;50000),RIGHT('IOC Input'!P226,6),IF(AND('IOC Input'!$C226="M-OP",'IOC Input'!#REF!&gt;=50000),RIGHT('IOC Input'!P226,6),""))</f>
        <v>#REF!</v>
      </c>
      <c r="K218" s="106" t="str">
        <f>IF(AND('IOC Input'!$C226="M-OP",'IOC Input'!$R226="C"),'IOC Input'!#REF!,"")</f>
        <v/>
      </c>
      <c r="L218" s="106" t="str">
        <f>IF(AND('IOC Input'!$C226="M-OP",'IOC Input'!$R226="D"),'IOC Input'!#REF!,"")</f>
        <v/>
      </c>
      <c r="M218">
        <f t="shared" si="19"/>
        <v>0</v>
      </c>
    </row>
    <row r="219" spans="1:13" ht="18.75">
      <c r="A219" s="102"/>
      <c r="B219" s="103"/>
      <c r="C219" s="104"/>
      <c r="D219" s="103"/>
      <c r="E219" s="104"/>
      <c r="F219" s="103"/>
      <c r="G219" s="103"/>
      <c r="H219" s="104"/>
      <c r="I219" s="103"/>
      <c r="J219" s="105"/>
      <c r="K219" s="106"/>
      <c r="L219" s="106"/>
    </row>
    <row r="220" spans="1:13" ht="18.75">
      <c r="A220" s="102" t="s">
        <v>111</v>
      </c>
      <c r="B220" s="103" t="e">
        <f>IF(AND('IOC Input'!$C228="M-OP",'IOC Input'!#REF!&lt;50000),"119503",IF(AND('IOC Input'!$C228="M-OP",'IOC Input'!#REF!&gt;=50000),"119500",""))</f>
        <v>#REF!</v>
      </c>
      <c r="C220" s="104"/>
      <c r="D220" s="103"/>
      <c r="E220" s="104"/>
      <c r="F220" s="103"/>
      <c r="G220" s="103"/>
      <c r="H220" s="103" t="e">
        <f>IF(AND('IOC Input'!$C228="M-OP",'IOC Input'!#REF!&lt;50000),'IOC Input'!AI228,IF(AND('IOC Input'!$C228="M-OP",'IOC Input'!#REF!&gt;=50000),'IOC Input'!AI228,""))</f>
        <v>#REF!</v>
      </c>
      <c r="I220" s="103" t="e">
        <f>+I221</f>
        <v>#REF!</v>
      </c>
      <c r="J220" s="105" t="e">
        <f>+J221</f>
        <v>#REF!</v>
      </c>
      <c r="K220" s="106" t="str">
        <f>IF(AND('IOC Input'!$C228="M-OP",'IOC Input'!$R228="C"),'IOC Input'!#REF!,"")</f>
        <v/>
      </c>
      <c r="L220" s="106" t="str">
        <f>IF(AND('IOC Input'!$C228="M-OP",'IOC Input'!$R228="D"),'IOC Input'!#REF!,"")</f>
        <v/>
      </c>
      <c r="M220">
        <f>IF(SUM(K220:L220)&gt;0,1,0)</f>
        <v>0</v>
      </c>
    </row>
    <row r="221" spans="1:13" ht="18.75">
      <c r="A221" s="102" t="s">
        <v>111</v>
      </c>
      <c r="B221" s="103" t="e">
        <f>IF(AND('IOC Input'!$C229="M-OP",'IOC Input'!#REF!&lt;50000),'IOC Input'!AC229,IF(AND('IOC Input'!$C229="M-OP",'IOC Input'!#REF!&gt;=50000),'IOC Input'!AC229,""))</f>
        <v>#REF!</v>
      </c>
      <c r="C221" s="103" t="e">
        <f>IF(AND('IOC Input'!$C229="M-OP",'IOC Input'!#REF!&lt;50000),'IOC Input'!AD229,IF(AND('IOC Input'!$C229="M-OP",'IOC Input'!#REF!&gt;=50000),'IOC Input'!AD229,""))</f>
        <v>#REF!</v>
      </c>
      <c r="D221" s="103" t="e">
        <f>IF(AND('IOC Input'!$C229="M-OP",'IOC Input'!#REF!&lt;50000),'IOC Input'!AE229,IF(AND('IOC Input'!$C229="M-OP",'IOC Input'!#REF!&gt;=50000),'IOC Input'!AE229,""))</f>
        <v>#REF!</v>
      </c>
      <c r="E221" s="103" t="e">
        <f>IF(AND('IOC Input'!$C229="M-OP",'IOC Input'!#REF!&lt;50000),'IOC Input'!AF229,IF(AND('IOC Input'!$C229="M-OP",'IOC Input'!#REF!&gt;=50000),'IOC Input'!AF229,""))</f>
        <v>#REF!</v>
      </c>
      <c r="F221" s="103" t="e">
        <f>IF(AND('IOC Input'!$C229="M-OP",'IOC Input'!#REF!&lt;50000),'IOC Input'!AG229,IF(AND('IOC Input'!$C229="M-OP",'IOC Input'!#REF!&gt;=50000),'IOC Input'!AG229,""))</f>
        <v>#REF!</v>
      </c>
      <c r="G221" s="103" t="e">
        <f>IF(AND('IOC Input'!$C229="M-OP",'IOC Input'!#REF!&lt;50000),'IOC Input'!AH229,IF(AND('IOC Input'!$C229="M-OP",'IOC Input'!#REF!&gt;=50000),'IOC Input'!AH229,""))</f>
        <v>#REF!</v>
      </c>
      <c r="H221" s="103" t="e">
        <f>IF(AND('IOC Input'!$C229="M-OP",'IOC Input'!#REF!&lt;50000),'IOC Input'!AI229,IF(AND('IOC Input'!$C229="M-OP",'IOC Input'!#REF!&gt;=50000),'IOC Input'!AI229,""))</f>
        <v>#REF!</v>
      </c>
      <c r="I221" s="103" t="e">
        <f>IF(AND('IOC Input'!$C229="M-OP",'IOC Input'!#REF!&lt;50000),'IOC Input'!Q229,IF(AND('IOC Input'!$C229="M-OP",'IOC Input'!#REF!&gt;=50000),'IOC Input'!Q229,""))</f>
        <v>#REF!</v>
      </c>
      <c r="J221" s="105" t="e">
        <f>IF(AND('IOC Input'!$C229="M-OP",'IOC Input'!#REF!&lt;50000),RIGHT('IOC Input'!P229,6),IF(AND('IOC Input'!$C229="M-OP",'IOC Input'!#REF!&gt;=50000),RIGHT('IOC Input'!P229,6),""))</f>
        <v>#REF!</v>
      </c>
      <c r="K221" s="106" t="str">
        <f>IF(AND('IOC Input'!$C229="M-OP",'IOC Input'!$R229="C"),'IOC Input'!#REF!,"")</f>
        <v/>
      </c>
      <c r="L221" s="106" t="str">
        <f>IF(AND('IOC Input'!$C229="M-OP",'IOC Input'!$R229="D"),'IOC Input'!#REF!,"")</f>
        <v/>
      </c>
      <c r="M221">
        <f t="shared" ref="M221:M227" si="20">IF(SUM(K221:L221)&gt;0,1,0)</f>
        <v>0</v>
      </c>
    </row>
    <row r="222" spans="1:13" ht="18.75">
      <c r="A222" s="102" t="s">
        <v>111</v>
      </c>
      <c r="B222" s="103" t="e">
        <f>IF(AND('IOC Input'!$C230="M-OP",'IOC Input'!#REF!&lt;50000),'IOC Input'!AC230,IF(AND('IOC Input'!$C230="M-OP",'IOC Input'!#REF!&gt;=50000),'IOC Input'!AC230,""))</f>
        <v>#REF!</v>
      </c>
      <c r="C222" s="103" t="e">
        <f>IF(AND('IOC Input'!$C230="M-OP",'IOC Input'!#REF!&lt;50000),'IOC Input'!AD230,IF(AND('IOC Input'!$C230="M-OP",'IOC Input'!#REF!&gt;=50000),'IOC Input'!AD230,""))</f>
        <v>#REF!</v>
      </c>
      <c r="D222" s="103" t="e">
        <f>IF(AND('IOC Input'!$C230="M-OP",'IOC Input'!#REF!&lt;50000),'IOC Input'!AE230,IF(AND('IOC Input'!$C230="M-OP",'IOC Input'!#REF!&gt;=50000),'IOC Input'!AE230,""))</f>
        <v>#REF!</v>
      </c>
      <c r="E222" s="103" t="e">
        <f>IF(AND('IOC Input'!$C230="M-OP",'IOC Input'!#REF!&lt;50000),'IOC Input'!AF230,IF(AND('IOC Input'!$C230="M-OP",'IOC Input'!#REF!&gt;=50000),'IOC Input'!AF230,""))</f>
        <v>#REF!</v>
      </c>
      <c r="F222" s="103" t="e">
        <f>IF(AND('IOC Input'!$C230="M-OP",'IOC Input'!#REF!&lt;50000),'IOC Input'!AG230,IF(AND('IOC Input'!$C230="M-OP",'IOC Input'!#REF!&gt;=50000),'IOC Input'!AG230,""))</f>
        <v>#REF!</v>
      </c>
      <c r="G222" s="103" t="e">
        <f>IF(AND('IOC Input'!$C230="M-OP",'IOC Input'!#REF!&lt;50000),'IOC Input'!AH230,IF(AND('IOC Input'!$C230="M-OP",'IOC Input'!#REF!&gt;=50000),'IOC Input'!AH230,""))</f>
        <v>#REF!</v>
      </c>
      <c r="H222" s="103" t="e">
        <f>IF(AND('IOC Input'!$C230="M-OP",'IOC Input'!#REF!&lt;50000),'IOC Input'!AI230,IF(AND('IOC Input'!$C230="M-OP",'IOC Input'!#REF!&gt;=50000),'IOC Input'!AI230,""))</f>
        <v>#REF!</v>
      </c>
      <c r="I222" s="103" t="e">
        <f>IF(AND('IOC Input'!$C230="M-OP",'IOC Input'!#REF!&lt;50000),'IOC Input'!Q230,IF(AND('IOC Input'!$C230="M-OP",'IOC Input'!#REF!&gt;=50000),'IOC Input'!Q230,""))</f>
        <v>#REF!</v>
      </c>
      <c r="J222" s="105" t="e">
        <f>IF(AND('IOC Input'!$C230="M-OP",'IOC Input'!#REF!&lt;50000),RIGHT('IOC Input'!P230,6),IF(AND('IOC Input'!$C230="M-OP",'IOC Input'!#REF!&gt;=50000),RIGHT('IOC Input'!P230,6),""))</f>
        <v>#REF!</v>
      </c>
      <c r="K222" s="106" t="str">
        <f>IF(AND('IOC Input'!$C230="M-OP",'IOC Input'!$R230="C"),'IOC Input'!#REF!,"")</f>
        <v/>
      </c>
      <c r="L222" s="106" t="str">
        <f>IF(AND('IOC Input'!$C230="M-OP",'IOC Input'!$R230="D"),'IOC Input'!#REF!,"")</f>
        <v/>
      </c>
      <c r="M222">
        <f t="shared" si="20"/>
        <v>0</v>
      </c>
    </row>
    <row r="223" spans="1:13" ht="18.75">
      <c r="A223" s="102" t="s">
        <v>111</v>
      </c>
      <c r="B223" s="103" t="e">
        <f>IF(AND('IOC Input'!$C231="M-OP",'IOC Input'!#REF!&lt;50000),'IOC Input'!AC231,IF(AND('IOC Input'!$C231="M-OP",'IOC Input'!#REF!&gt;=50000),'IOC Input'!AC231,""))</f>
        <v>#REF!</v>
      </c>
      <c r="C223" s="103" t="e">
        <f>IF(AND('IOC Input'!$C231="M-OP",'IOC Input'!#REF!&lt;50000),'IOC Input'!AD231,IF(AND('IOC Input'!$C231="M-OP",'IOC Input'!#REF!&gt;=50000),'IOC Input'!AD231,""))</f>
        <v>#REF!</v>
      </c>
      <c r="D223" s="103" t="e">
        <f>IF(AND('IOC Input'!$C231="M-OP",'IOC Input'!#REF!&lt;50000),'IOC Input'!AE231,IF(AND('IOC Input'!$C231="M-OP",'IOC Input'!#REF!&gt;=50000),'IOC Input'!AE231,""))</f>
        <v>#REF!</v>
      </c>
      <c r="E223" s="103" t="e">
        <f>IF(AND('IOC Input'!$C231="M-OP",'IOC Input'!#REF!&lt;50000),'IOC Input'!AF231,IF(AND('IOC Input'!$C231="M-OP",'IOC Input'!#REF!&gt;=50000),'IOC Input'!AF231,""))</f>
        <v>#REF!</v>
      </c>
      <c r="F223" s="103" t="e">
        <f>IF(AND('IOC Input'!$C231="M-OP",'IOC Input'!#REF!&lt;50000),'IOC Input'!AG231,IF(AND('IOC Input'!$C231="M-OP",'IOC Input'!#REF!&gt;=50000),'IOC Input'!AG231,""))</f>
        <v>#REF!</v>
      </c>
      <c r="G223" s="103" t="e">
        <f>IF(AND('IOC Input'!$C231="M-OP",'IOC Input'!#REF!&lt;50000),'IOC Input'!AH231,IF(AND('IOC Input'!$C231="M-OP",'IOC Input'!#REF!&gt;=50000),'IOC Input'!AH231,""))</f>
        <v>#REF!</v>
      </c>
      <c r="H223" s="103" t="e">
        <f>IF(AND('IOC Input'!$C231="M-OP",'IOC Input'!#REF!&lt;50000),'IOC Input'!AI231,IF(AND('IOC Input'!$C231="M-OP",'IOC Input'!#REF!&gt;=50000),'IOC Input'!AI231,""))</f>
        <v>#REF!</v>
      </c>
      <c r="I223" s="103" t="e">
        <f>IF(AND('IOC Input'!$C231="M-OP",'IOC Input'!#REF!&lt;50000),'IOC Input'!Q231,IF(AND('IOC Input'!$C231="M-OP",'IOC Input'!#REF!&gt;=50000),'IOC Input'!Q231,""))</f>
        <v>#REF!</v>
      </c>
      <c r="J223" s="105" t="e">
        <f>IF(AND('IOC Input'!$C231="M-OP",'IOC Input'!#REF!&lt;50000),RIGHT('IOC Input'!P231,6),IF(AND('IOC Input'!$C231="M-OP",'IOC Input'!#REF!&gt;=50000),RIGHT('IOC Input'!P231,6),""))</f>
        <v>#REF!</v>
      </c>
      <c r="K223" s="106" t="str">
        <f>IF(AND('IOC Input'!$C231="M-OP",'IOC Input'!$R231="C"),'IOC Input'!#REF!,"")</f>
        <v/>
      </c>
      <c r="L223" s="106" t="str">
        <f>IF(AND('IOC Input'!$C231="M-OP",'IOC Input'!$R231="D"),'IOC Input'!#REF!,"")</f>
        <v/>
      </c>
      <c r="M223">
        <f t="shared" si="20"/>
        <v>0</v>
      </c>
    </row>
    <row r="224" spans="1:13" ht="18.75">
      <c r="A224" s="102" t="s">
        <v>111</v>
      </c>
      <c r="B224" s="103" t="e">
        <f>IF(AND('IOC Input'!$C232="M-OP",'IOC Input'!#REF!&lt;50000),'IOC Input'!AC232,IF(AND('IOC Input'!$C232="M-OP",'IOC Input'!#REF!&gt;=50000),'IOC Input'!AC232,""))</f>
        <v>#REF!</v>
      </c>
      <c r="C224" s="103" t="e">
        <f>IF(AND('IOC Input'!$C232="M-OP",'IOC Input'!#REF!&lt;50000),'IOC Input'!AD232,IF(AND('IOC Input'!$C232="M-OP",'IOC Input'!#REF!&gt;=50000),'IOC Input'!AD232,""))</f>
        <v>#REF!</v>
      </c>
      <c r="D224" s="103" t="e">
        <f>IF(AND('IOC Input'!$C232="M-OP",'IOC Input'!#REF!&lt;50000),'IOC Input'!AE232,IF(AND('IOC Input'!$C232="M-OP",'IOC Input'!#REF!&gt;=50000),'IOC Input'!AE232,""))</f>
        <v>#REF!</v>
      </c>
      <c r="E224" s="103" t="e">
        <f>IF(AND('IOC Input'!$C232="M-OP",'IOC Input'!#REF!&lt;50000),'IOC Input'!AF232,IF(AND('IOC Input'!$C232="M-OP",'IOC Input'!#REF!&gt;=50000),'IOC Input'!AF232,""))</f>
        <v>#REF!</v>
      </c>
      <c r="F224" s="103" t="e">
        <f>IF(AND('IOC Input'!$C232="M-OP",'IOC Input'!#REF!&lt;50000),'IOC Input'!AG232,IF(AND('IOC Input'!$C232="M-OP",'IOC Input'!#REF!&gt;=50000),'IOC Input'!AG232,""))</f>
        <v>#REF!</v>
      </c>
      <c r="G224" s="103" t="e">
        <f>IF(AND('IOC Input'!$C232="M-OP",'IOC Input'!#REF!&lt;50000),'IOC Input'!AH232,IF(AND('IOC Input'!$C232="M-OP",'IOC Input'!#REF!&gt;=50000),'IOC Input'!AH232,""))</f>
        <v>#REF!</v>
      </c>
      <c r="H224" s="103" t="e">
        <f>IF(AND('IOC Input'!$C232="M-OP",'IOC Input'!#REF!&lt;50000),'IOC Input'!AI232,IF(AND('IOC Input'!$C232="M-OP",'IOC Input'!#REF!&gt;=50000),'IOC Input'!AI232,""))</f>
        <v>#REF!</v>
      </c>
      <c r="I224" s="103" t="e">
        <f>IF(AND('IOC Input'!$C232="M-OP",'IOC Input'!#REF!&lt;50000),'IOC Input'!Q232,IF(AND('IOC Input'!$C232="M-OP",'IOC Input'!#REF!&gt;=50000),'IOC Input'!Q232,""))</f>
        <v>#REF!</v>
      </c>
      <c r="J224" s="105" t="e">
        <f>IF(AND('IOC Input'!$C232="M-OP",'IOC Input'!#REF!&lt;50000),RIGHT('IOC Input'!P232,6),IF(AND('IOC Input'!$C232="M-OP",'IOC Input'!#REF!&gt;=50000),RIGHT('IOC Input'!P232,6),""))</f>
        <v>#REF!</v>
      </c>
      <c r="K224" s="106" t="str">
        <f>IF(AND('IOC Input'!$C232="M-OP",'IOC Input'!$R232="C"),'IOC Input'!#REF!,"")</f>
        <v/>
      </c>
      <c r="L224" s="106" t="str">
        <f>IF(AND('IOC Input'!$C232="M-OP",'IOC Input'!$R232="D"),'IOC Input'!#REF!,"")</f>
        <v/>
      </c>
      <c r="M224">
        <f t="shared" si="20"/>
        <v>0</v>
      </c>
    </row>
    <row r="225" spans="1:13" ht="18.75">
      <c r="A225" s="102" t="s">
        <v>111</v>
      </c>
      <c r="B225" s="103" t="e">
        <f>IF(AND('IOC Input'!$C233="M-OP",'IOC Input'!#REF!&lt;50000),'IOC Input'!AC233,IF(AND('IOC Input'!$C233="M-OP",'IOC Input'!#REF!&gt;=50000),'IOC Input'!AC233,""))</f>
        <v>#REF!</v>
      </c>
      <c r="C225" s="103" t="e">
        <f>IF(AND('IOC Input'!$C233="M-OP",'IOC Input'!#REF!&lt;50000),'IOC Input'!AD233,IF(AND('IOC Input'!$C233="M-OP",'IOC Input'!#REF!&gt;=50000),'IOC Input'!AD233,""))</f>
        <v>#REF!</v>
      </c>
      <c r="D225" s="103" t="e">
        <f>IF(AND('IOC Input'!$C233="M-OP",'IOC Input'!#REF!&lt;50000),'IOC Input'!AE233,IF(AND('IOC Input'!$C233="M-OP",'IOC Input'!#REF!&gt;=50000),'IOC Input'!AE233,""))</f>
        <v>#REF!</v>
      </c>
      <c r="E225" s="103" t="e">
        <f>IF(AND('IOC Input'!$C233="M-OP",'IOC Input'!#REF!&lt;50000),'IOC Input'!AF233,IF(AND('IOC Input'!$C233="M-OP",'IOC Input'!#REF!&gt;=50000),'IOC Input'!AF233,""))</f>
        <v>#REF!</v>
      </c>
      <c r="F225" s="103" t="e">
        <f>IF(AND('IOC Input'!$C233="M-OP",'IOC Input'!#REF!&lt;50000),'IOC Input'!AG233,IF(AND('IOC Input'!$C233="M-OP",'IOC Input'!#REF!&gt;=50000),'IOC Input'!AG233,""))</f>
        <v>#REF!</v>
      </c>
      <c r="G225" s="103" t="e">
        <f>IF(AND('IOC Input'!$C233="M-OP",'IOC Input'!#REF!&lt;50000),'IOC Input'!AH233,IF(AND('IOC Input'!$C233="M-OP",'IOC Input'!#REF!&gt;=50000),'IOC Input'!AH233,""))</f>
        <v>#REF!</v>
      </c>
      <c r="H225" s="103" t="e">
        <f>IF(AND('IOC Input'!$C233="M-OP",'IOC Input'!#REF!&lt;50000),'IOC Input'!AI233,IF(AND('IOC Input'!$C233="M-OP",'IOC Input'!#REF!&gt;=50000),'IOC Input'!AI233,""))</f>
        <v>#REF!</v>
      </c>
      <c r="I225" s="103" t="e">
        <f>IF(AND('IOC Input'!$C233="M-OP",'IOC Input'!#REF!&lt;50000),'IOC Input'!Q233,IF(AND('IOC Input'!$C233="M-OP",'IOC Input'!#REF!&gt;=50000),'IOC Input'!Q233,""))</f>
        <v>#REF!</v>
      </c>
      <c r="J225" s="105" t="e">
        <f>IF(AND('IOC Input'!$C233="M-OP",'IOC Input'!#REF!&lt;50000),RIGHT('IOC Input'!P233,6),IF(AND('IOC Input'!$C233="M-OP",'IOC Input'!#REF!&gt;=50000),RIGHT('IOC Input'!P233,6),""))</f>
        <v>#REF!</v>
      </c>
      <c r="K225" s="106" t="str">
        <f>IF(AND('IOC Input'!$C233="M-OP",'IOC Input'!$R233="C"),'IOC Input'!#REF!,"")</f>
        <v/>
      </c>
      <c r="L225" s="106" t="str">
        <f>IF(AND('IOC Input'!$C233="M-OP",'IOC Input'!$R233="D"),'IOC Input'!#REF!,"")</f>
        <v/>
      </c>
      <c r="M225">
        <f t="shared" si="20"/>
        <v>0</v>
      </c>
    </row>
    <row r="226" spans="1:13" ht="18.75">
      <c r="A226" s="102" t="s">
        <v>111</v>
      </c>
      <c r="B226" s="103" t="e">
        <f>IF(AND('IOC Input'!$C234="M-OP",'IOC Input'!#REF!&lt;50000),'IOC Input'!AC234,IF(AND('IOC Input'!$C234="M-OP",'IOC Input'!#REF!&gt;=50000),'IOC Input'!AC234,""))</f>
        <v>#REF!</v>
      </c>
      <c r="C226" s="103" t="e">
        <f>IF(AND('IOC Input'!$C234="M-OP",'IOC Input'!#REF!&lt;50000),'IOC Input'!AD234,IF(AND('IOC Input'!$C234="M-OP",'IOC Input'!#REF!&gt;=50000),'IOC Input'!AD234,""))</f>
        <v>#REF!</v>
      </c>
      <c r="D226" s="103" t="e">
        <f>IF(AND('IOC Input'!$C234="M-OP",'IOC Input'!#REF!&lt;50000),'IOC Input'!AE234,IF(AND('IOC Input'!$C234="M-OP",'IOC Input'!#REF!&gt;=50000),'IOC Input'!AE234,""))</f>
        <v>#REF!</v>
      </c>
      <c r="E226" s="103" t="e">
        <f>IF(AND('IOC Input'!$C234="M-OP",'IOC Input'!#REF!&lt;50000),'IOC Input'!AF234,IF(AND('IOC Input'!$C234="M-OP",'IOC Input'!#REF!&gt;=50000),'IOC Input'!AF234,""))</f>
        <v>#REF!</v>
      </c>
      <c r="F226" s="103" t="e">
        <f>IF(AND('IOC Input'!$C234="M-OP",'IOC Input'!#REF!&lt;50000),'IOC Input'!AG234,IF(AND('IOC Input'!$C234="M-OP",'IOC Input'!#REF!&gt;=50000),'IOC Input'!AG234,""))</f>
        <v>#REF!</v>
      </c>
      <c r="G226" s="103" t="e">
        <f>IF(AND('IOC Input'!$C234="M-OP",'IOC Input'!#REF!&lt;50000),'IOC Input'!AH234,IF(AND('IOC Input'!$C234="M-OP",'IOC Input'!#REF!&gt;=50000),'IOC Input'!AH234,""))</f>
        <v>#REF!</v>
      </c>
      <c r="H226" s="103" t="e">
        <f>IF(AND('IOC Input'!$C234="M-OP",'IOC Input'!#REF!&lt;50000),'IOC Input'!AI234,IF(AND('IOC Input'!$C234="M-OP",'IOC Input'!#REF!&gt;=50000),'IOC Input'!AI234,""))</f>
        <v>#REF!</v>
      </c>
      <c r="I226" s="103" t="e">
        <f>IF(AND('IOC Input'!$C234="M-OP",'IOC Input'!#REF!&lt;50000),'IOC Input'!Q234,IF(AND('IOC Input'!$C234="M-OP",'IOC Input'!#REF!&gt;=50000),'IOC Input'!Q234,""))</f>
        <v>#REF!</v>
      </c>
      <c r="J226" s="105" t="e">
        <f>IF(AND('IOC Input'!$C234="M-OP",'IOC Input'!#REF!&lt;50000),RIGHT('IOC Input'!P234,6),IF(AND('IOC Input'!$C234="M-OP",'IOC Input'!#REF!&gt;=50000),RIGHT('IOC Input'!P234,6),""))</f>
        <v>#REF!</v>
      </c>
      <c r="K226" s="106" t="str">
        <f>IF(AND('IOC Input'!$C234="M-OP",'IOC Input'!$R234="C"),'IOC Input'!#REF!,"")</f>
        <v/>
      </c>
      <c r="L226" s="106" t="str">
        <f>IF(AND('IOC Input'!$C234="M-OP",'IOC Input'!$R234="D"),'IOC Input'!#REF!,"")</f>
        <v/>
      </c>
      <c r="M226">
        <f t="shared" si="20"/>
        <v>0</v>
      </c>
    </row>
    <row r="227" spans="1:13" ht="18.75">
      <c r="A227" s="102" t="s">
        <v>111</v>
      </c>
      <c r="B227" s="103" t="e">
        <f>IF(AND('IOC Input'!$C235="M-OP",'IOC Input'!#REF!&lt;50000),'IOC Input'!AC235,IF(AND('IOC Input'!$C235="M-OP",'IOC Input'!#REF!&gt;=50000),'IOC Input'!AC235,""))</f>
        <v>#REF!</v>
      </c>
      <c r="C227" s="103" t="e">
        <f>IF(AND('IOC Input'!$C235="M-OP",'IOC Input'!#REF!&lt;50000),'IOC Input'!AD235,IF(AND('IOC Input'!$C235="M-OP",'IOC Input'!#REF!&gt;=50000),'IOC Input'!AD235,""))</f>
        <v>#REF!</v>
      </c>
      <c r="D227" s="103" t="e">
        <f>IF(AND('IOC Input'!$C235="M-OP",'IOC Input'!#REF!&lt;50000),'IOC Input'!AE235,IF(AND('IOC Input'!$C235="M-OP",'IOC Input'!#REF!&gt;=50000),'IOC Input'!AE235,""))</f>
        <v>#REF!</v>
      </c>
      <c r="E227" s="103" t="e">
        <f>IF(AND('IOC Input'!$C235="M-OP",'IOC Input'!#REF!&lt;50000),'IOC Input'!AF235,IF(AND('IOC Input'!$C235="M-OP",'IOC Input'!#REF!&gt;=50000),'IOC Input'!AF235,""))</f>
        <v>#REF!</v>
      </c>
      <c r="F227" s="103" t="e">
        <f>IF(AND('IOC Input'!$C235="M-OP",'IOC Input'!#REF!&lt;50000),'IOC Input'!AG235,IF(AND('IOC Input'!$C235="M-OP",'IOC Input'!#REF!&gt;=50000),'IOC Input'!AG235,""))</f>
        <v>#REF!</v>
      </c>
      <c r="G227" s="103" t="e">
        <f>IF(AND('IOC Input'!$C235="M-OP",'IOC Input'!#REF!&lt;50000),'IOC Input'!AH235,IF(AND('IOC Input'!$C235="M-OP",'IOC Input'!#REF!&gt;=50000),'IOC Input'!AH235,""))</f>
        <v>#REF!</v>
      </c>
      <c r="H227" s="107"/>
      <c r="I227" s="103" t="e">
        <f>IF(AND('IOC Input'!$C235="M-OP",'IOC Input'!#REF!&lt;50000),'IOC Input'!Q235,IF(AND('IOC Input'!$C235="M-OP",'IOC Input'!#REF!&gt;=50000),'IOC Input'!Q235,""))</f>
        <v>#REF!</v>
      </c>
      <c r="J227" s="105" t="e">
        <f>IF(AND('IOC Input'!$C235="M-OP",'IOC Input'!#REF!&lt;50000),RIGHT('IOC Input'!P235,6),IF(AND('IOC Input'!$C235="M-OP",'IOC Input'!#REF!&gt;=50000),RIGHT('IOC Input'!P235,6),""))</f>
        <v>#REF!</v>
      </c>
      <c r="K227" s="106" t="str">
        <f>IF(AND('IOC Input'!$C235="M-OP",'IOC Input'!$R235="C"),'IOC Input'!#REF!,"")</f>
        <v/>
      </c>
      <c r="L227" s="106" t="str">
        <f>IF(AND('IOC Input'!$C235="M-OP",'IOC Input'!$R235="D"),'IOC Input'!#REF!,"")</f>
        <v/>
      </c>
      <c r="M227">
        <f t="shared" si="20"/>
        <v>0</v>
      </c>
    </row>
    <row r="228" spans="1:13" ht="18.75">
      <c r="A228" s="102"/>
      <c r="B228" s="103"/>
      <c r="C228" s="104"/>
      <c r="D228" s="103"/>
      <c r="E228" s="104"/>
      <c r="F228" s="103"/>
      <c r="G228" s="103"/>
      <c r="H228" s="104"/>
      <c r="I228" s="103"/>
      <c r="J228" s="105"/>
      <c r="K228" s="106"/>
      <c r="L228" s="106"/>
    </row>
    <row r="229" spans="1:13" ht="18.75">
      <c r="A229" s="102" t="s">
        <v>111</v>
      </c>
      <c r="B229" s="103" t="e">
        <f>IF(AND('IOC Input'!$C237="M-OP",'IOC Input'!#REF!&lt;50000),"119503",IF(AND('IOC Input'!$C237="M-OP",'IOC Input'!#REF!&gt;=50000),"119500",""))</f>
        <v>#REF!</v>
      </c>
      <c r="C229" s="104"/>
      <c r="D229" s="103"/>
      <c r="E229" s="104"/>
      <c r="F229" s="103"/>
      <c r="G229" s="103"/>
      <c r="H229" s="103" t="e">
        <f>IF(AND('IOC Input'!$C237="M-OP",'IOC Input'!#REF!&lt;50000),'IOC Input'!AI237,IF(AND('IOC Input'!$C237="M-OP",'IOC Input'!#REF!&gt;=50000),'IOC Input'!AI237,""))</f>
        <v>#REF!</v>
      </c>
      <c r="I229" s="103" t="e">
        <f>+I230</f>
        <v>#REF!</v>
      </c>
      <c r="J229" s="105" t="e">
        <f>+J230</f>
        <v>#REF!</v>
      </c>
      <c r="K229" s="106" t="str">
        <f>IF(AND('IOC Input'!$C237="M-OP",'IOC Input'!$R237="C"),'IOC Input'!#REF!,"")</f>
        <v/>
      </c>
      <c r="L229" s="106" t="str">
        <f>IF(AND('IOC Input'!$C237="M-OP",'IOC Input'!$R237="D"),'IOC Input'!#REF!,"")</f>
        <v/>
      </c>
      <c r="M229">
        <f>IF(SUM(K229:L229)&gt;0,1,0)</f>
        <v>0</v>
      </c>
    </row>
    <row r="230" spans="1:13" ht="18.75">
      <c r="A230" s="102" t="s">
        <v>111</v>
      </c>
      <c r="B230" s="103" t="e">
        <f>IF(AND('IOC Input'!$C238="M-OP",'IOC Input'!#REF!&lt;50000),'IOC Input'!AC238,IF(AND('IOC Input'!$C238="M-OP",'IOC Input'!#REF!&gt;=50000),'IOC Input'!AC238,""))</f>
        <v>#REF!</v>
      </c>
      <c r="C230" s="103" t="e">
        <f>IF(AND('IOC Input'!$C238="M-OP",'IOC Input'!#REF!&lt;50000),'IOC Input'!AD238,IF(AND('IOC Input'!$C238="M-OP",'IOC Input'!#REF!&gt;=50000),'IOC Input'!AD238,""))</f>
        <v>#REF!</v>
      </c>
      <c r="D230" s="103" t="e">
        <f>IF(AND('IOC Input'!$C238="M-OP",'IOC Input'!#REF!&lt;50000),'IOC Input'!AE238,IF(AND('IOC Input'!$C238="M-OP",'IOC Input'!#REF!&gt;=50000),'IOC Input'!AE238,""))</f>
        <v>#REF!</v>
      </c>
      <c r="E230" s="103" t="e">
        <f>IF(AND('IOC Input'!$C238="M-OP",'IOC Input'!#REF!&lt;50000),'IOC Input'!AF238,IF(AND('IOC Input'!$C238="M-OP",'IOC Input'!#REF!&gt;=50000),'IOC Input'!AF238,""))</f>
        <v>#REF!</v>
      </c>
      <c r="F230" s="103" t="e">
        <f>IF(AND('IOC Input'!$C238="M-OP",'IOC Input'!#REF!&lt;50000),'IOC Input'!AG238,IF(AND('IOC Input'!$C238="M-OP",'IOC Input'!#REF!&gt;=50000),'IOC Input'!AG238,""))</f>
        <v>#REF!</v>
      </c>
      <c r="G230" s="103" t="e">
        <f>IF(AND('IOC Input'!$C238="M-OP",'IOC Input'!#REF!&lt;50000),'IOC Input'!AH238,IF(AND('IOC Input'!$C238="M-OP",'IOC Input'!#REF!&gt;=50000),'IOC Input'!AH238,""))</f>
        <v>#REF!</v>
      </c>
      <c r="H230" s="103" t="e">
        <f>IF(AND('IOC Input'!$C238="M-OP",'IOC Input'!#REF!&lt;50000),'IOC Input'!AI238,IF(AND('IOC Input'!$C238="M-OP",'IOC Input'!#REF!&gt;=50000),'IOC Input'!AI238,""))</f>
        <v>#REF!</v>
      </c>
      <c r="I230" s="103" t="e">
        <f>IF(AND('IOC Input'!$C238="M-OP",'IOC Input'!#REF!&lt;50000),'IOC Input'!Q238,IF(AND('IOC Input'!$C238="M-OP",'IOC Input'!#REF!&gt;=50000),'IOC Input'!Q238,""))</f>
        <v>#REF!</v>
      </c>
      <c r="J230" s="105" t="e">
        <f>IF(AND('IOC Input'!$C238="M-OP",'IOC Input'!#REF!&lt;50000),RIGHT('IOC Input'!P238,6),IF(AND('IOC Input'!$C238="M-OP",'IOC Input'!#REF!&gt;=50000),RIGHT('IOC Input'!P238,6),""))</f>
        <v>#REF!</v>
      </c>
      <c r="K230" s="106" t="str">
        <f>IF(AND('IOC Input'!$C238="M-OP",'IOC Input'!$R238="C"),'IOC Input'!#REF!,"")</f>
        <v/>
      </c>
      <c r="L230" s="106" t="str">
        <f>IF(AND('IOC Input'!$C238="M-OP",'IOC Input'!$R238="D"),'IOC Input'!#REF!,"")</f>
        <v/>
      </c>
      <c r="M230">
        <f t="shared" ref="M230:M236" si="21">IF(SUM(K230:L230)&gt;0,1,0)</f>
        <v>0</v>
      </c>
    </row>
    <row r="231" spans="1:13" ht="18.75">
      <c r="A231" s="102" t="s">
        <v>111</v>
      </c>
      <c r="B231" s="103" t="e">
        <f>IF(AND('IOC Input'!$C239="M-OP",'IOC Input'!#REF!&lt;50000),'IOC Input'!AC239,IF(AND('IOC Input'!$C239="M-OP",'IOC Input'!#REF!&gt;=50000),'IOC Input'!AC239,""))</f>
        <v>#REF!</v>
      </c>
      <c r="C231" s="103" t="e">
        <f>IF(AND('IOC Input'!$C239="M-OP",'IOC Input'!#REF!&lt;50000),'IOC Input'!AD239,IF(AND('IOC Input'!$C239="M-OP",'IOC Input'!#REF!&gt;=50000),'IOC Input'!AD239,""))</f>
        <v>#REF!</v>
      </c>
      <c r="D231" s="103" t="e">
        <f>IF(AND('IOC Input'!$C239="M-OP",'IOC Input'!#REF!&lt;50000),'IOC Input'!AE239,IF(AND('IOC Input'!$C239="M-OP",'IOC Input'!#REF!&gt;=50000),'IOC Input'!AE239,""))</f>
        <v>#REF!</v>
      </c>
      <c r="E231" s="103" t="e">
        <f>IF(AND('IOC Input'!$C239="M-OP",'IOC Input'!#REF!&lt;50000),'IOC Input'!AF239,IF(AND('IOC Input'!$C239="M-OP",'IOC Input'!#REF!&gt;=50000),'IOC Input'!AF239,""))</f>
        <v>#REF!</v>
      </c>
      <c r="F231" s="103" t="e">
        <f>IF(AND('IOC Input'!$C239="M-OP",'IOC Input'!#REF!&lt;50000),'IOC Input'!AG239,IF(AND('IOC Input'!$C239="M-OP",'IOC Input'!#REF!&gt;=50000),'IOC Input'!AG239,""))</f>
        <v>#REF!</v>
      </c>
      <c r="G231" s="103" t="e">
        <f>IF(AND('IOC Input'!$C239="M-OP",'IOC Input'!#REF!&lt;50000),'IOC Input'!AH239,IF(AND('IOC Input'!$C239="M-OP",'IOC Input'!#REF!&gt;=50000),'IOC Input'!AH239,""))</f>
        <v>#REF!</v>
      </c>
      <c r="H231" s="103" t="e">
        <f>IF(AND('IOC Input'!$C239="M-OP",'IOC Input'!#REF!&lt;50000),'IOC Input'!AI239,IF(AND('IOC Input'!$C239="M-OP",'IOC Input'!#REF!&gt;=50000),'IOC Input'!AI239,""))</f>
        <v>#REF!</v>
      </c>
      <c r="I231" s="103" t="e">
        <f>IF(AND('IOC Input'!$C239="M-OP",'IOC Input'!#REF!&lt;50000),'IOC Input'!Q239,IF(AND('IOC Input'!$C239="M-OP",'IOC Input'!#REF!&gt;=50000),'IOC Input'!Q239,""))</f>
        <v>#REF!</v>
      </c>
      <c r="J231" s="105" t="e">
        <f>IF(AND('IOC Input'!$C239="M-OP",'IOC Input'!#REF!&lt;50000),RIGHT('IOC Input'!P239,6),IF(AND('IOC Input'!$C239="M-OP",'IOC Input'!#REF!&gt;=50000),RIGHT('IOC Input'!P239,6),""))</f>
        <v>#REF!</v>
      </c>
      <c r="K231" s="106" t="str">
        <f>IF(AND('IOC Input'!$C239="M-OP",'IOC Input'!$R239="C"),'IOC Input'!#REF!,"")</f>
        <v/>
      </c>
      <c r="L231" s="106" t="str">
        <f>IF(AND('IOC Input'!$C239="M-OP",'IOC Input'!$R239="D"),'IOC Input'!#REF!,"")</f>
        <v/>
      </c>
      <c r="M231">
        <f t="shared" si="21"/>
        <v>0</v>
      </c>
    </row>
    <row r="232" spans="1:13" ht="18.75">
      <c r="A232" s="102" t="s">
        <v>111</v>
      </c>
      <c r="B232" s="103" t="e">
        <f>IF(AND('IOC Input'!$C240="M-OP",'IOC Input'!#REF!&lt;50000),'IOC Input'!AC240,IF(AND('IOC Input'!$C240="M-OP",'IOC Input'!#REF!&gt;=50000),'IOC Input'!AC240,""))</f>
        <v>#REF!</v>
      </c>
      <c r="C232" s="103" t="e">
        <f>IF(AND('IOC Input'!$C240="M-OP",'IOC Input'!#REF!&lt;50000),'IOC Input'!AD240,IF(AND('IOC Input'!$C240="M-OP",'IOC Input'!#REF!&gt;=50000),'IOC Input'!AD240,""))</f>
        <v>#REF!</v>
      </c>
      <c r="D232" s="103" t="e">
        <f>IF(AND('IOC Input'!$C240="M-OP",'IOC Input'!#REF!&lt;50000),'IOC Input'!AE240,IF(AND('IOC Input'!$C240="M-OP",'IOC Input'!#REF!&gt;=50000),'IOC Input'!AE240,""))</f>
        <v>#REF!</v>
      </c>
      <c r="E232" s="103" t="e">
        <f>IF(AND('IOC Input'!$C240="M-OP",'IOC Input'!#REF!&lt;50000),'IOC Input'!AF240,IF(AND('IOC Input'!$C240="M-OP",'IOC Input'!#REF!&gt;=50000),'IOC Input'!AF240,""))</f>
        <v>#REF!</v>
      </c>
      <c r="F232" s="103" t="e">
        <f>IF(AND('IOC Input'!$C240="M-OP",'IOC Input'!#REF!&lt;50000),'IOC Input'!AG240,IF(AND('IOC Input'!$C240="M-OP",'IOC Input'!#REF!&gt;=50000),'IOC Input'!AG240,""))</f>
        <v>#REF!</v>
      </c>
      <c r="G232" s="103" t="e">
        <f>IF(AND('IOC Input'!$C240="M-OP",'IOC Input'!#REF!&lt;50000),'IOC Input'!AH240,IF(AND('IOC Input'!$C240="M-OP",'IOC Input'!#REF!&gt;=50000),'IOC Input'!AH240,""))</f>
        <v>#REF!</v>
      </c>
      <c r="H232" s="103" t="e">
        <f>IF(AND('IOC Input'!$C240="M-OP",'IOC Input'!#REF!&lt;50000),'IOC Input'!AI240,IF(AND('IOC Input'!$C240="M-OP",'IOC Input'!#REF!&gt;=50000),'IOC Input'!AI240,""))</f>
        <v>#REF!</v>
      </c>
      <c r="I232" s="103" t="e">
        <f>IF(AND('IOC Input'!$C240="M-OP",'IOC Input'!#REF!&lt;50000),'IOC Input'!Q240,IF(AND('IOC Input'!$C240="M-OP",'IOC Input'!#REF!&gt;=50000),'IOC Input'!Q240,""))</f>
        <v>#REF!</v>
      </c>
      <c r="J232" s="105" t="e">
        <f>IF(AND('IOC Input'!$C240="M-OP",'IOC Input'!#REF!&lt;50000),RIGHT('IOC Input'!P240,6),IF(AND('IOC Input'!$C240="M-OP",'IOC Input'!#REF!&gt;=50000),RIGHT('IOC Input'!P240,6),""))</f>
        <v>#REF!</v>
      </c>
      <c r="K232" s="106" t="str">
        <f>IF(AND('IOC Input'!$C240="M-OP",'IOC Input'!$R240="C"),'IOC Input'!#REF!,"")</f>
        <v/>
      </c>
      <c r="L232" s="106" t="str">
        <f>IF(AND('IOC Input'!$C240="M-OP",'IOC Input'!$R240="D"),'IOC Input'!#REF!,"")</f>
        <v/>
      </c>
      <c r="M232">
        <f t="shared" si="21"/>
        <v>0</v>
      </c>
    </row>
    <row r="233" spans="1:13" ht="18.75">
      <c r="A233" s="102" t="s">
        <v>111</v>
      </c>
      <c r="B233" s="103" t="e">
        <f>IF(AND('IOC Input'!$C241="M-OP",'IOC Input'!#REF!&lt;50000),'IOC Input'!AC241,IF(AND('IOC Input'!$C241="M-OP",'IOC Input'!#REF!&gt;=50000),'IOC Input'!AC241,""))</f>
        <v>#REF!</v>
      </c>
      <c r="C233" s="103" t="e">
        <f>IF(AND('IOC Input'!$C241="M-OP",'IOC Input'!#REF!&lt;50000),'IOC Input'!AD241,IF(AND('IOC Input'!$C241="M-OP",'IOC Input'!#REF!&gt;=50000),'IOC Input'!AD241,""))</f>
        <v>#REF!</v>
      </c>
      <c r="D233" s="103" t="e">
        <f>IF(AND('IOC Input'!$C241="M-OP",'IOC Input'!#REF!&lt;50000),'IOC Input'!AE241,IF(AND('IOC Input'!$C241="M-OP",'IOC Input'!#REF!&gt;=50000),'IOC Input'!AE241,""))</f>
        <v>#REF!</v>
      </c>
      <c r="E233" s="103" t="e">
        <f>IF(AND('IOC Input'!$C241="M-OP",'IOC Input'!#REF!&lt;50000),'IOC Input'!AF241,IF(AND('IOC Input'!$C241="M-OP",'IOC Input'!#REF!&gt;=50000),'IOC Input'!AF241,""))</f>
        <v>#REF!</v>
      </c>
      <c r="F233" s="103" t="e">
        <f>IF(AND('IOC Input'!$C241="M-OP",'IOC Input'!#REF!&lt;50000),'IOC Input'!AG241,IF(AND('IOC Input'!$C241="M-OP",'IOC Input'!#REF!&gt;=50000),'IOC Input'!AG241,""))</f>
        <v>#REF!</v>
      </c>
      <c r="G233" s="103" t="e">
        <f>IF(AND('IOC Input'!$C241="M-OP",'IOC Input'!#REF!&lt;50000),'IOC Input'!AH241,IF(AND('IOC Input'!$C241="M-OP",'IOC Input'!#REF!&gt;=50000),'IOC Input'!AH241,""))</f>
        <v>#REF!</v>
      </c>
      <c r="H233" s="103" t="e">
        <f>IF(AND('IOC Input'!$C241="M-OP",'IOC Input'!#REF!&lt;50000),'IOC Input'!AI241,IF(AND('IOC Input'!$C241="M-OP",'IOC Input'!#REF!&gt;=50000),'IOC Input'!AI241,""))</f>
        <v>#REF!</v>
      </c>
      <c r="I233" s="103" t="e">
        <f>IF(AND('IOC Input'!$C241="M-OP",'IOC Input'!#REF!&lt;50000),'IOC Input'!Q241,IF(AND('IOC Input'!$C241="M-OP",'IOC Input'!#REF!&gt;=50000),'IOC Input'!Q241,""))</f>
        <v>#REF!</v>
      </c>
      <c r="J233" s="105" t="e">
        <f>IF(AND('IOC Input'!$C241="M-OP",'IOC Input'!#REF!&lt;50000),RIGHT('IOC Input'!P241,6),IF(AND('IOC Input'!$C241="M-OP",'IOC Input'!#REF!&gt;=50000),RIGHT('IOC Input'!P241,6),""))</f>
        <v>#REF!</v>
      </c>
      <c r="K233" s="106" t="str">
        <f>IF(AND('IOC Input'!$C241="M-OP",'IOC Input'!$R241="C"),'IOC Input'!#REF!,"")</f>
        <v/>
      </c>
      <c r="L233" s="106" t="str">
        <f>IF(AND('IOC Input'!$C241="M-OP",'IOC Input'!$R241="D"),'IOC Input'!#REF!,"")</f>
        <v/>
      </c>
      <c r="M233">
        <f t="shared" si="21"/>
        <v>0</v>
      </c>
    </row>
    <row r="234" spans="1:13" ht="18.75">
      <c r="A234" s="102" t="s">
        <v>111</v>
      </c>
      <c r="B234" s="103" t="e">
        <f>IF(AND('IOC Input'!$C242="M-OP",'IOC Input'!#REF!&lt;50000),'IOC Input'!AC242,IF(AND('IOC Input'!$C242="M-OP",'IOC Input'!#REF!&gt;=50000),'IOC Input'!AC242,""))</f>
        <v>#REF!</v>
      </c>
      <c r="C234" s="103" t="e">
        <f>IF(AND('IOC Input'!$C242="M-OP",'IOC Input'!#REF!&lt;50000),'IOC Input'!AD242,IF(AND('IOC Input'!$C242="M-OP",'IOC Input'!#REF!&gt;=50000),'IOC Input'!AD242,""))</f>
        <v>#REF!</v>
      </c>
      <c r="D234" s="103" t="e">
        <f>IF(AND('IOC Input'!$C242="M-OP",'IOC Input'!#REF!&lt;50000),'IOC Input'!AE242,IF(AND('IOC Input'!$C242="M-OP",'IOC Input'!#REF!&gt;=50000),'IOC Input'!AE242,""))</f>
        <v>#REF!</v>
      </c>
      <c r="E234" s="103" t="e">
        <f>IF(AND('IOC Input'!$C242="M-OP",'IOC Input'!#REF!&lt;50000),'IOC Input'!AF242,IF(AND('IOC Input'!$C242="M-OP",'IOC Input'!#REF!&gt;=50000),'IOC Input'!AF242,""))</f>
        <v>#REF!</v>
      </c>
      <c r="F234" s="103" t="e">
        <f>IF(AND('IOC Input'!$C242="M-OP",'IOC Input'!#REF!&lt;50000),'IOC Input'!AG242,IF(AND('IOC Input'!$C242="M-OP",'IOC Input'!#REF!&gt;=50000),'IOC Input'!AG242,""))</f>
        <v>#REF!</v>
      </c>
      <c r="G234" s="103" t="e">
        <f>IF(AND('IOC Input'!$C242="M-OP",'IOC Input'!#REF!&lt;50000),'IOC Input'!AH242,IF(AND('IOC Input'!$C242="M-OP",'IOC Input'!#REF!&gt;=50000),'IOC Input'!AH242,""))</f>
        <v>#REF!</v>
      </c>
      <c r="H234" s="103" t="e">
        <f>IF(AND('IOC Input'!$C242="M-OP",'IOC Input'!#REF!&lt;50000),'IOC Input'!AI242,IF(AND('IOC Input'!$C242="M-OP",'IOC Input'!#REF!&gt;=50000),'IOC Input'!AI242,""))</f>
        <v>#REF!</v>
      </c>
      <c r="I234" s="103" t="e">
        <f>IF(AND('IOC Input'!$C242="M-OP",'IOC Input'!#REF!&lt;50000),'IOC Input'!Q242,IF(AND('IOC Input'!$C242="M-OP",'IOC Input'!#REF!&gt;=50000),'IOC Input'!Q242,""))</f>
        <v>#REF!</v>
      </c>
      <c r="J234" s="105" t="e">
        <f>IF(AND('IOC Input'!$C242="M-OP",'IOC Input'!#REF!&lt;50000),RIGHT('IOC Input'!P242,6),IF(AND('IOC Input'!$C242="M-OP",'IOC Input'!#REF!&gt;=50000),RIGHT('IOC Input'!P242,6),""))</f>
        <v>#REF!</v>
      </c>
      <c r="K234" s="106" t="str">
        <f>IF(AND('IOC Input'!$C242="M-OP",'IOC Input'!$R242="C"),'IOC Input'!#REF!,"")</f>
        <v/>
      </c>
      <c r="L234" s="106" t="str">
        <f>IF(AND('IOC Input'!$C242="M-OP",'IOC Input'!$R242="D"),'IOC Input'!#REF!,"")</f>
        <v/>
      </c>
      <c r="M234">
        <f t="shared" si="21"/>
        <v>0</v>
      </c>
    </row>
    <row r="235" spans="1:13" ht="18.75">
      <c r="A235" s="102" t="s">
        <v>111</v>
      </c>
      <c r="B235" s="103" t="e">
        <f>IF(AND('IOC Input'!$C243="M-OP",'IOC Input'!#REF!&lt;50000),'IOC Input'!AC243,IF(AND('IOC Input'!$C243="M-OP",'IOC Input'!#REF!&gt;=50000),'IOC Input'!AC243,""))</f>
        <v>#REF!</v>
      </c>
      <c r="C235" s="103" t="e">
        <f>IF(AND('IOC Input'!$C243="M-OP",'IOC Input'!#REF!&lt;50000),'IOC Input'!AD243,IF(AND('IOC Input'!$C243="M-OP",'IOC Input'!#REF!&gt;=50000),'IOC Input'!AD243,""))</f>
        <v>#REF!</v>
      </c>
      <c r="D235" s="103" t="e">
        <f>IF(AND('IOC Input'!$C243="M-OP",'IOC Input'!#REF!&lt;50000),'IOC Input'!AE243,IF(AND('IOC Input'!$C243="M-OP",'IOC Input'!#REF!&gt;=50000),'IOC Input'!AE243,""))</f>
        <v>#REF!</v>
      </c>
      <c r="E235" s="103" t="e">
        <f>IF(AND('IOC Input'!$C243="M-OP",'IOC Input'!#REF!&lt;50000),'IOC Input'!AF243,IF(AND('IOC Input'!$C243="M-OP",'IOC Input'!#REF!&gt;=50000),'IOC Input'!AF243,""))</f>
        <v>#REF!</v>
      </c>
      <c r="F235" s="103" t="e">
        <f>IF(AND('IOC Input'!$C243="M-OP",'IOC Input'!#REF!&lt;50000),'IOC Input'!AG243,IF(AND('IOC Input'!$C243="M-OP",'IOC Input'!#REF!&gt;=50000),'IOC Input'!AG243,""))</f>
        <v>#REF!</v>
      </c>
      <c r="G235" s="103" t="e">
        <f>IF(AND('IOC Input'!$C243="M-OP",'IOC Input'!#REF!&lt;50000),'IOC Input'!AH243,IF(AND('IOC Input'!$C243="M-OP",'IOC Input'!#REF!&gt;=50000),'IOC Input'!AH243,""))</f>
        <v>#REF!</v>
      </c>
      <c r="H235" s="103" t="e">
        <f>IF(AND('IOC Input'!$C243="M-OP",'IOC Input'!#REF!&lt;50000),'IOC Input'!AI243,IF(AND('IOC Input'!$C243="M-OP",'IOC Input'!#REF!&gt;=50000),'IOC Input'!AI243,""))</f>
        <v>#REF!</v>
      </c>
      <c r="I235" s="103" t="e">
        <f>IF(AND('IOC Input'!$C243="M-OP",'IOC Input'!#REF!&lt;50000),'IOC Input'!Q243,IF(AND('IOC Input'!$C243="M-OP",'IOC Input'!#REF!&gt;=50000),'IOC Input'!Q243,""))</f>
        <v>#REF!</v>
      </c>
      <c r="J235" s="105" t="e">
        <f>IF(AND('IOC Input'!$C243="M-OP",'IOC Input'!#REF!&lt;50000),RIGHT('IOC Input'!P243,6),IF(AND('IOC Input'!$C243="M-OP",'IOC Input'!#REF!&gt;=50000),RIGHT('IOC Input'!P243,6),""))</f>
        <v>#REF!</v>
      </c>
      <c r="K235" s="106" t="str">
        <f>IF(AND('IOC Input'!$C243="M-OP",'IOC Input'!$R243="C"),'IOC Input'!#REF!,"")</f>
        <v/>
      </c>
      <c r="L235" s="106" t="str">
        <f>IF(AND('IOC Input'!$C243="M-OP",'IOC Input'!$R243="D"),'IOC Input'!#REF!,"")</f>
        <v/>
      </c>
      <c r="M235">
        <f t="shared" si="21"/>
        <v>0</v>
      </c>
    </row>
    <row r="236" spans="1:13" ht="18.75">
      <c r="A236" s="102" t="s">
        <v>111</v>
      </c>
      <c r="B236" s="103" t="e">
        <f>IF(AND('IOC Input'!$C244="M-OP",'IOC Input'!#REF!&lt;50000),'IOC Input'!AC244,IF(AND('IOC Input'!$C244="M-OP",'IOC Input'!#REF!&gt;=50000),'IOC Input'!AC244,""))</f>
        <v>#REF!</v>
      </c>
      <c r="C236" s="103" t="e">
        <f>IF(AND('IOC Input'!$C244="M-OP",'IOC Input'!#REF!&lt;50000),'IOC Input'!AD244,IF(AND('IOC Input'!$C244="M-OP",'IOC Input'!#REF!&gt;=50000),'IOC Input'!AD244,""))</f>
        <v>#REF!</v>
      </c>
      <c r="D236" s="103" t="e">
        <f>IF(AND('IOC Input'!$C244="M-OP",'IOC Input'!#REF!&lt;50000),'IOC Input'!AE244,IF(AND('IOC Input'!$C244="M-OP",'IOC Input'!#REF!&gt;=50000),'IOC Input'!AE244,""))</f>
        <v>#REF!</v>
      </c>
      <c r="E236" s="103" t="e">
        <f>IF(AND('IOC Input'!$C244="M-OP",'IOC Input'!#REF!&lt;50000),'IOC Input'!AF244,IF(AND('IOC Input'!$C244="M-OP",'IOC Input'!#REF!&gt;=50000),'IOC Input'!AF244,""))</f>
        <v>#REF!</v>
      </c>
      <c r="F236" s="103" t="e">
        <f>IF(AND('IOC Input'!$C244="M-OP",'IOC Input'!#REF!&lt;50000),'IOC Input'!AG244,IF(AND('IOC Input'!$C244="M-OP",'IOC Input'!#REF!&gt;=50000),'IOC Input'!AG244,""))</f>
        <v>#REF!</v>
      </c>
      <c r="G236" s="103" t="e">
        <f>IF(AND('IOC Input'!$C244="M-OP",'IOC Input'!#REF!&lt;50000),'IOC Input'!AH244,IF(AND('IOC Input'!$C244="M-OP",'IOC Input'!#REF!&gt;=50000),'IOC Input'!AH244,""))</f>
        <v>#REF!</v>
      </c>
      <c r="H236" s="107"/>
      <c r="I236" s="103" t="e">
        <f>IF(AND('IOC Input'!$C244="M-OP",'IOC Input'!#REF!&lt;50000),'IOC Input'!Q244,IF(AND('IOC Input'!$C244="M-OP",'IOC Input'!#REF!&gt;=50000),'IOC Input'!Q244,""))</f>
        <v>#REF!</v>
      </c>
      <c r="J236" s="105" t="e">
        <f>IF(AND('IOC Input'!$C244="M-OP",'IOC Input'!#REF!&lt;50000),RIGHT('IOC Input'!P244,6),IF(AND('IOC Input'!$C244="M-OP",'IOC Input'!#REF!&gt;=50000),RIGHT('IOC Input'!P244,6),""))</f>
        <v>#REF!</v>
      </c>
      <c r="K236" s="106" t="str">
        <f>IF(AND('IOC Input'!$C244="M-OP",'IOC Input'!$R244="C"),'IOC Input'!#REF!,"")</f>
        <v/>
      </c>
      <c r="L236" s="106" t="str">
        <f>IF(AND('IOC Input'!$C244="M-OP",'IOC Input'!$R244="D"),'IOC Input'!#REF!,"")</f>
        <v/>
      </c>
      <c r="M236">
        <f t="shared" si="21"/>
        <v>0</v>
      </c>
    </row>
    <row r="237" spans="1:13" ht="18.75">
      <c r="A237" s="102"/>
      <c r="B237" s="103"/>
      <c r="C237" s="104"/>
      <c r="D237" s="103"/>
      <c r="E237" s="104"/>
      <c r="F237" s="103"/>
      <c r="G237" s="103"/>
      <c r="H237" s="104"/>
      <c r="I237" s="103"/>
      <c r="J237" s="105"/>
      <c r="K237" s="106"/>
      <c r="L237" s="106"/>
    </row>
    <row r="238" spans="1:13" ht="18.75">
      <c r="A238" s="102" t="s">
        <v>111</v>
      </c>
      <c r="B238" s="103" t="e">
        <f>IF(AND('IOC Input'!$C246="M-OP",'IOC Input'!#REF!&lt;50000),"119503",IF(AND('IOC Input'!$C246="M-OP",'IOC Input'!#REF!&gt;=50000),"119500",""))</f>
        <v>#REF!</v>
      </c>
      <c r="C238" s="104"/>
      <c r="D238" s="103"/>
      <c r="E238" s="104"/>
      <c r="F238" s="103"/>
      <c r="G238" s="103"/>
      <c r="H238" s="103" t="e">
        <f>IF(AND('IOC Input'!$C246="M-OP",'IOC Input'!#REF!&lt;50000),'IOC Input'!AI246,IF(AND('IOC Input'!$C246="M-OP",'IOC Input'!#REF!&gt;=50000),'IOC Input'!AI246,""))</f>
        <v>#REF!</v>
      </c>
      <c r="I238" s="103" t="e">
        <f>+I239</f>
        <v>#REF!</v>
      </c>
      <c r="J238" s="105" t="e">
        <f>+J239</f>
        <v>#REF!</v>
      </c>
      <c r="K238" s="106" t="str">
        <f>IF(AND('IOC Input'!$C246="M-OP",'IOC Input'!$R246="C"),'IOC Input'!#REF!,"")</f>
        <v/>
      </c>
      <c r="L238" s="106" t="str">
        <f>IF(AND('IOC Input'!$C246="M-OP",'IOC Input'!$R246="D"),'IOC Input'!#REF!,"")</f>
        <v/>
      </c>
      <c r="M238">
        <f>IF(SUM(K238:L238)&gt;0,1,0)</f>
        <v>0</v>
      </c>
    </row>
    <row r="239" spans="1:13" ht="18.75">
      <c r="A239" s="102" t="s">
        <v>111</v>
      </c>
      <c r="B239" s="103" t="e">
        <f>IF(AND('IOC Input'!$C247="M-OP",'IOC Input'!#REF!&lt;50000),'IOC Input'!AC247,IF(AND('IOC Input'!$C247="M-OP",'IOC Input'!#REF!&gt;=50000),'IOC Input'!AC247,""))</f>
        <v>#REF!</v>
      </c>
      <c r="C239" s="103" t="e">
        <f>IF(AND('IOC Input'!$C247="M-OP",'IOC Input'!#REF!&lt;50000),'IOC Input'!AD247,IF(AND('IOC Input'!$C247="M-OP",'IOC Input'!#REF!&gt;=50000),'IOC Input'!AD247,""))</f>
        <v>#REF!</v>
      </c>
      <c r="D239" s="103" t="e">
        <f>IF(AND('IOC Input'!$C247="M-OP",'IOC Input'!#REF!&lt;50000),'IOC Input'!AE247,IF(AND('IOC Input'!$C247="M-OP",'IOC Input'!#REF!&gt;=50000),'IOC Input'!AE247,""))</f>
        <v>#REF!</v>
      </c>
      <c r="E239" s="103" t="e">
        <f>IF(AND('IOC Input'!$C247="M-OP",'IOC Input'!#REF!&lt;50000),'IOC Input'!AF247,IF(AND('IOC Input'!$C247="M-OP",'IOC Input'!#REF!&gt;=50000),'IOC Input'!AF247,""))</f>
        <v>#REF!</v>
      </c>
      <c r="F239" s="103" t="e">
        <f>IF(AND('IOC Input'!$C247="M-OP",'IOC Input'!#REF!&lt;50000),'IOC Input'!AG247,IF(AND('IOC Input'!$C247="M-OP",'IOC Input'!#REF!&gt;=50000),'IOC Input'!AG247,""))</f>
        <v>#REF!</v>
      </c>
      <c r="G239" s="103" t="e">
        <f>IF(AND('IOC Input'!$C247="M-OP",'IOC Input'!#REF!&lt;50000),'IOC Input'!AH247,IF(AND('IOC Input'!$C247="M-OP",'IOC Input'!#REF!&gt;=50000),'IOC Input'!AH247,""))</f>
        <v>#REF!</v>
      </c>
      <c r="H239" s="103" t="e">
        <f>IF(AND('IOC Input'!$C247="M-OP",'IOC Input'!#REF!&lt;50000),'IOC Input'!AI247,IF(AND('IOC Input'!$C247="M-OP",'IOC Input'!#REF!&gt;=50000),'IOC Input'!AI247,""))</f>
        <v>#REF!</v>
      </c>
      <c r="I239" s="103" t="e">
        <f>IF(AND('IOC Input'!$C247="M-OP",'IOC Input'!#REF!&lt;50000),'IOC Input'!Q247,IF(AND('IOC Input'!$C247="M-OP",'IOC Input'!#REF!&gt;=50000),'IOC Input'!Q247,""))</f>
        <v>#REF!</v>
      </c>
      <c r="J239" s="105" t="e">
        <f>IF(AND('IOC Input'!$C247="M-OP",'IOC Input'!#REF!&lt;50000),RIGHT('IOC Input'!P247,6),IF(AND('IOC Input'!$C247="M-OP",'IOC Input'!#REF!&gt;=50000),RIGHT('IOC Input'!P247,6),""))</f>
        <v>#REF!</v>
      </c>
      <c r="K239" s="106" t="str">
        <f>IF(AND('IOC Input'!$C247="M-OP",'IOC Input'!$R247="C"),'IOC Input'!#REF!,"")</f>
        <v/>
      </c>
      <c r="L239" s="106" t="str">
        <f>IF(AND('IOC Input'!$C247="M-OP",'IOC Input'!$R247="D"),'IOC Input'!#REF!,"")</f>
        <v/>
      </c>
      <c r="M239">
        <f t="shared" ref="M239:M245" si="22">IF(SUM(K239:L239)&gt;0,1,0)</f>
        <v>0</v>
      </c>
    </row>
    <row r="240" spans="1:13" ht="18.75">
      <c r="A240" s="102" t="s">
        <v>111</v>
      </c>
      <c r="B240" s="103" t="e">
        <f>IF(AND('IOC Input'!$C248="M-OP",'IOC Input'!#REF!&lt;50000),'IOC Input'!AC248,IF(AND('IOC Input'!$C248="M-OP",'IOC Input'!#REF!&gt;=50000),'IOC Input'!AC248,""))</f>
        <v>#REF!</v>
      </c>
      <c r="C240" s="103" t="e">
        <f>IF(AND('IOC Input'!$C248="M-OP",'IOC Input'!#REF!&lt;50000),'IOC Input'!AD248,IF(AND('IOC Input'!$C248="M-OP",'IOC Input'!#REF!&gt;=50000),'IOC Input'!AD248,""))</f>
        <v>#REF!</v>
      </c>
      <c r="D240" s="103" t="e">
        <f>IF(AND('IOC Input'!$C248="M-OP",'IOC Input'!#REF!&lt;50000),'IOC Input'!AE248,IF(AND('IOC Input'!$C248="M-OP",'IOC Input'!#REF!&gt;=50000),'IOC Input'!AE248,""))</f>
        <v>#REF!</v>
      </c>
      <c r="E240" s="103" t="e">
        <f>IF(AND('IOC Input'!$C248="M-OP",'IOC Input'!#REF!&lt;50000),'IOC Input'!AF248,IF(AND('IOC Input'!$C248="M-OP",'IOC Input'!#REF!&gt;=50000),'IOC Input'!AF248,""))</f>
        <v>#REF!</v>
      </c>
      <c r="F240" s="103" t="e">
        <f>IF(AND('IOC Input'!$C248="M-OP",'IOC Input'!#REF!&lt;50000),'IOC Input'!AG248,IF(AND('IOC Input'!$C248="M-OP",'IOC Input'!#REF!&gt;=50000),'IOC Input'!AG248,""))</f>
        <v>#REF!</v>
      </c>
      <c r="G240" s="103" t="e">
        <f>IF(AND('IOC Input'!$C248="M-OP",'IOC Input'!#REF!&lt;50000),'IOC Input'!AH248,IF(AND('IOC Input'!$C248="M-OP",'IOC Input'!#REF!&gt;=50000),'IOC Input'!AH248,""))</f>
        <v>#REF!</v>
      </c>
      <c r="H240" s="103" t="e">
        <f>IF(AND('IOC Input'!$C248="M-OP",'IOC Input'!#REF!&lt;50000),'IOC Input'!AI248,IF(AND('IOC Input'!$C248="M-OP",'IOC Input'!#REF!&gt;=50000),'IOC Input'!AI248,""))</f>
        <v>#REF!</v>
      </c>
      <c r="I240" s="103" t="e">
        <f>IF(AND('IOC Input'!$C248="M-OP",'IOC Input'!#REF!&lt;50000),'IOC Input'!Q248,IF(AND('IOC Input'!$C248="M-OP",'IOC Input'!#REF!&gt;=50000),'IOC Input'!Q248,""))</f>
        <v>#REF!</v>
      </c>
      <c r="J240" s="105" t="e">
        <f>IF(AND('IOC Input'!$C248="M-OP",'IOC Input'!#REF!&lt;50000),RIGHT('IOC Input'!P248,6),IF(AND('IOC Input'!$C248="M-OP",'IOC Input'!#REF!&gt;=50000),RIGHT('IOC Input'!P248,6),""))</f>
        <v>#REF!</v>
      </c>
      <c r="K240" s="106" t="str">
        <f>IF(AND('IOC Input'!$C248="M-OP",'IOC Input'!$R248="C"),'IOC Input'!#REF!,"")</f>
        <v/>
      </c>
      <c r="L240" s="106" t="str">
        <f>IF(AND('IOC Input'!$C248="M-OP",'IOC Input'!$R248="D"),'IOC Input'!#REF!,"")</f>
        <v/>
      </c>
      <c r="M240">
        <f t="shared" si="22"/>
        <v>0</v>
      </c>
    </row>
    <row r="241" spans="1:13" ht="18.75">
      <c r="A241" s="102" t="s">
        <v>111</v>
      </c>
      <c r="B241" s="103" t="e">
        <f>IF(AND('IOC Input'!$C249="M-OP",'IOC Input'!#REF!&lt;50000),'IOC Input'!AC249,IF(AND('IOC Input'!$C249="M-OP",'IOC Input'!#REF!&gt;=50000),'IOC Input'!AC249,""))</f>
        <v>#REF!</v>
      </c>
      <c r="C241" s="103" t="e">
        <f>IF(AND('IOC Input'!$C249="M-OP",'IOC Input'!#REF!&lt;50000),'IOC Input'!AD249,IF(AND('IOC Input'!$C249="M-OP",'IOC Input'!#REF!&gt;=50000),'IOC Input'!AD249,""))</f>
        <v>#REF!</v>
      </c>
      <c r="D241" s="103" t="e">
        <f>IF(AND('IOC Input'!$C249="M-OP",'IOC Input'!#REF!&lt;50000),'IOC Input'!AE249,IF(AND('IOC Input'!$C249="M-OP",'IOC Input'!#REF!&gt;=50000),'IOC Input'!AE249,""))</f>
        <v>#REF!</v>
      </c>
      <c r="E241" s="103" t="e">
        <f>IF(AND('IOC Input'!$C249="M-OP",'IOC Input'!#REF!&lt;50000),'IOC Input'!AF249,IF(AND('IOC Input'!$C249="M-OP",'IOC Input'!#REF!&gt;=50000),'IOC Input'!AF249,""))</f>
        <v>#REF!</v>
      </c>
      <c r="F241" s="103" t="e">
        <f>IF(AND('IOC Input'!$C249="M-OP",'IOC Input'!#REF!&lt;50000),'IOC Input'!AG249,IF(AND('IOC Input'!$C249="M-OP",'IOC Input'!#REF!&gt;=50000),'IOC Input'!AG249,""))</f>
        <v>#REF!</v>
      </c>
      <c r="G241" s="103" t="e">
        <f>IF(AND('IOC Input'!$C249="M-OP",'IOC Input'!#REF!&lt;50000),'IOC Input'!AH249,IF(AND('IOC Input'!$C249="M-OP",'IOC Input'!#REF!&gt;=50000),'IOC Input'!AH249,""))</f>
        <v>#REF!</v>
      </c>
      <c r="H241" s="103" t="e">
        <f>IF(AND('IOC Input'!$C249="M-OP",'IOC Input'!#REF!&lt;50000),'IOC Input'!AI249,IF(AND('IOC Input'!$C249="M-OP",'IOC Input'!#REF!&gt;=50000),'IOC Input'!AI249,""))</f>
        <v>#REF!</v>
      </c>
      <c r="I241" s="103" t="e">
        <f>IF(AND('IOC Input'!$C249="M-OP",'IOC Input'!#REF!&lt;50000),'IOC Input'!Q249,IF(AND('IOC Input'!$C249="M-OP",'IOC Input'!#REF!&gt;=50000),'IOC Input'!Q249,""))</f>
        <v>#REF!</v>
      </c>
      <c r="J241" s="105" t="e">
        <f>IF(AND('IOC Input'!$C249="M-OP",'IOC Input'!#REF!&lt;50000),RIGHT('IOC Input'!P249,6),IF(AND('IOC Input'!$C249="M-OP",'IOC Input'!#REF!&gt;=50000),RIGHT('IOC Input'!P249,6),""))</f>
        <v>#REF!</v>
      </c>
      <c r="K241" s="106" t="str">
        <f>IF(AND('IOC Input'!$C249="M-OP",'IOC Input'!$R249="C"),'IOC Input'!#REF!,"")</f>
        <v/>
      </c>
      <c r="L241" s="106" t="str">
        <f>IF(AND('IOC Input'!$C249="M-OP",'IOC Input'!$R249="D"),'IOC Input'!#REF!,"")</f>
        <v/>
      </c>
      <c r="M241">
        <f t="shared" si="22"/>
        <v>0</v>
      </c>
    </row>
    <row r="242" spans="1:13" ht="18.75">
      <c r="A242" s="102" t="s">
        <v>111</v>
      </c>
      <c r="B242" s="103" t="e">
        <f>IF(AND('IOC Input'!$C250="M-OP",'IOC Input'!#REF!&lt;50000),'IOC Input'!AC250,IF(AND('IOC Input'!$C250="M-OP",'IOC Input'!#REF!&gt;=50000),'IOC Input'!AC250,""))</f>
        <v>#REF!</v>
      </c>
      <c r="C242" s="103" t="e">
        <f>IF(AND('IOC Input'!$C250="M-OP",'IOC Input'!#REF!&lt;50000),'IOC Input'!AD250,IF(AND('IOC Input'!$C250="M-OP",'IOC Input'!#REF!&gt;=50000),'IOC Input'!AD250,""))</f>
        <v>#REF!</v>
      </c>
      <c r="D242" s="103" t="e">
        <f>IF(AND('IOC Input'!$C250="M-OP",'IOC Input'!#REF!&lt;50000),'IOC Input'!AE250,IF(AND('IOC Input'!$C250="M-OP",'IOC Input'!#REF!&gt;=50000),'IOC Input'!AE250,""))</f>
        <v>#REF!</v>
      </c>
      <c r="E242" s="103" t="e">
        <f>IF(AND('IOC Input'!$C250="M-OP",'IOC Input'!#REF!&lt;50000),'IOC Input'!AF250,IF(AND('IOC Input'!$C250="M-OP",'IOC Input'!#REF!&gt;=50000),'IOC Input'!AF250,""))</f>
        <v>#REF!</v>
      </c>
      <c r="F242" s="103" t="e">
        <f>IF(AND('IOC Input'!$C250="M-OP",'IOC Input'!#REF!&lt;50000),'IOC Input'!AG250,IF(AND('IOC Input'!$C250="M-OP",'IOC Input'!#REF!&gt;=50000),'IOC Input'!AG250,""))</f>
        <v>#REF!</v>
      </c>
      <c r="G242" s="103" t="e">
        <f>IF(AND('IOC Input'!$C250="M-OP",'IOC Input'!#REF!&lt;50000),'IOC Input'!AH250,IF(AND('IOC Input'!$C250="M-OP",'IOC Input'!#REF!&gt;=50000),'IOC Input'!AH250,""))</f>
        <v>#REF!</v>
      </c>
      <c r="H242" s="103" t="e">
        <f>IF(AND('IOC Input'!$C250="M-OP",'IOC Input'!#REF!&lt;50000),'IOC Input'!AI250,IF(AND('IOC Input'!$C250="M-OP",'IOC Input'!#REF!&gt;=50000),'IOC Input'!AI250,""))</f>
        <v>#REF!</v>
      </c>
      <c r="I242" s="103" t="e">
        <f>IF(AND('IOC Input'!$C250="M-OP",'IOC Input'!#REF!&lt;50000),'IOC Input'!Q250,IF(AND('IOC Input'!$C250="M-OP",'IOC Input'!#REF!&gt;=50000),'IOC Input'!Q250,""))</f>
        <v>#REF!</v>
      </c>
      <c r="J242" s="105" t="e">
        <f>IF(AND('IOC Input'!$C250="M-OP",'IOC Input'!#REF!&lt;50000),RIGHT('IOC Input'!P250,6),IF(AND('IOC Input'!$C250="M-OP",'IOC Input'!#REF!&gt;=50000),RIGHT('IOC Input'!P250,6),""))</f>
        <v>#REF!</v>
      </c>
      <c r="K242" s="106" t="str">
        <f>IF(AND('IOC Input'!$C250="M-OP",'IOC Input'!$R250="C"),'IOC Input'!#REF!,"")</f>
        <v/>
      </c>
      <c r="L242" s="106" t="str">
        <f>IF(AND('IOC Input'!$C250="M-OP",'IOC Input'!$R250="D"),'IOC Input'!#REF!,"")</f>
        <v/>
      </c>
      <c r="M242">
        <f t="shared" si="22"/>
        <v>0</v>
      </c>
    </row>
    <row r="243" spans="1:13" ht="18.75">
      <c r="A243" s="102" t="s">
        <v>111</v>
      </c>
      <c r="B243" s="103" t="e">
        <f>IF(AND('IOC Input'!$C251="M-OP",'IOC Input'!#REF!&lt;50000),'IOC Input'!AC251,IF(AND('IOC Input'!$C251="M-OP",'IOC Input'!#REF!&gt;=50000),'IOC Input'!AC251,""))</f>
        <v>#REF!</v>
      </c>
      <c r="C243" s="103" t="e">
        <f>IF(AND('IOC Input'!$C251="M-OP",'IOC Input'!#REF!&lt;50000),'IOC Input'!AD251,IF(AND('IOC Input'!$C251="M-OP",'IOC Input'!#REF!&gt;=50000),'IOC Input'!AD251,""))</f>
        <v>#REF!</v>
      </c>
      <c r="D243" s="103" t="e">
        <f>IF(AND('IOC Input'!$C251="M-OP",'IOC Input'!#REF!&lt;50000),'IOC Input'!AE251,IF(AND('IOC Input'!$C251="M-OP",'IOC Input'!#REF!&gt;=50000),'IOC Input'!AE251,""))</f>
        <v>#REF!</v>
      </c>
      <c r="E243" s="103" t="e">
        <f>IF(AND('IOC Input'!$C251="M-OP",'IOC Input'!#REF!&lt;50000),'IOC Input'!AF251,IF(AND('IOC Input'!$C251="M-OP",'IOC Input'!#REF!&gt;=50000),'IOC Input'!AF251,""))</f>
        <v>#REF!</v>
      </c>
      <c r="F243" s="103" t="e">
        <f>IF(AND('IOC Input'!$C251="M-OP",'IOC Input'!#REF!&lt;50000),'IOC Input'!AG251,IF(AND('IOC Input'!$C251="M-OP",'IOC Input'!#REF!&gt;=50000),'IOC Input'!AG251,""))</f>
        <v>#REF!</v>
      </c>
      <c r="G243" s="103" t="e">
        <f>IF(AND('IOC Input'!$C251="M-OP",'IOC Input'!#REF!&lt;50000),'IOC Input'!AH251,IF(AND('IOC Input'!$C251="M-OP",'IOC Input'!#REF!&gt;=50000),'IOC Input'!AH251,""))</f>
        <v>#REF!</v>
      </c>
      <c r="H243" s="103" t="e">
        <f>IF(AND('IOC Input'!$C251="M-OP",'IOC Input'!#REF!&lt;50000),'IOC Input'!AI251,IF(AND('IOC Input'!$C251="M-OP",'IOC Input'!#REF!&gt;=50000),'IOC Input'!AI251,""))</f>
        <v>#REF!</v>
      </c>
      <c r="I243" s="103" t="e">
        <f>IF(AND('IOC Input'!$C251="M-OP",'IOC Input'!#REF!&lt;50000),'IOC Input'!Q251,IF(AND('IOC Input'!$C251="M-OP",'IOC Input'!#REF!&gt;=50000),'IOC Input'!Q251,""))</f>
        <v>#REF!</v>
      </c>
      <c r="J243" s="105" t="e">
        <f>IF(AND('IOC Input'!$C251="M-OP",'IOC Input'!#REF!&lt;50000),RIGHT('IOC Input'!P251,6),IF(AND('IOC Input'!$C251="M-OP",'IOC Input'!#REF!&gt;=50000),RIGHT('IOC Input'!P251,6),""))</f>
        <v>#REF!</v>
      </c>
      <c r="K243" s="106" t="str">
        <f>IF(AND('IOC Input'!$C251="M-OP",'IOC Input'!$R251="C"),'IOC Input'!#REF!,"")</f>
        <v/>
      </c>
      <c r="L243" s="106" t="str">
        <f>IF(AND('IOC Input'!$C251="M-OP",'IOC Input'!$R251="D"),'IOC Input'!#REF!,"")</f>
        <v/>
      </c>
      <c r="M243">
        <f t="shared" si="22"/>
        <v>0</v>
      </c>
    </row>
    <row r="244" spans="1:13" ht="18.75">
      <c r="A244" s="102" t="s">
        <v>111</v>
      </c>
      <c r="B244" s="103" t="e">
        <f>IF(AND('IOC Input'!$C252="M-OP",'IOC Input'!#REF!&lt;50000),'IOC Input'!AC252,IF(AND('IOC Input'!$C252="M-OP",'IOC Input'!#REF!&gt;=50000),'IOC Input'!AC252,""))</f>
        <v>#REF!</v>
      </c>
      <c r="C244" s="103" t="e">
        <f>IF(AND('IOC Input'!$C252="M-OP",'IOC Input'!#REF!&lt;50000),'IOC Input'!AD252,IF(AND('IOC Input'!$C252="M-OP",'IOC Input'!#REF!&gt;=50000),'IOC Input'!AD252,""))</f>
        <v>#REF!</v>
      </c>
      <c r="D244" s="103" t="e">
        <f>IF(AND('IOC Input'!$C252="M-OP",'IOC Input'!#REF!&lt;50000),'IOC Input'!AE252,IF(AND('IOC Input'!$C252="M-OP",'IOC Input'!#REF!&gt;=50000),'IOC Input'!AE252,""))</f>
        <v>#REF!</v>
      </c>
      <c r="E244" s="103" t="e">
        <f>IF(AND('IOC Input'!$C252="M-OP",'IOC Input'!#REF!&lt;50000),'IOC Input'!AF252,IF(AND('IOC Input'!$C252="M-OP",'IOC Input'!#REF!&gt;=50000),'IOC Input'!AF252,""))</f>
        <v>#REF!</v>
      </c>
      <c r="F244" s="103" t="e">
        <f>IF(AND('IOC Input'!$C252="M-OP",'IOC Input'!#REF!&lt;50000),'IOC Input'!AG252,IF(AND('IOC Input'!$C252="M-OP",'IOC Input'!#REF!&gt;=50000),'IOC Input'!AG252,""))</f>
        <v>#REF!</v>
      </c>
      <c r="G244" s="103" t="e">
        <f>IF(AND('IOC Input'!$C252="M-OP",'IOC Input'!#REF!&lt;50000),'IOC Input'!AH252,IF(AND('IOC Input'!$C252="M-OP",'IOC Input'!#REF!&gt;=50000),'IOC Input'!AH252,""))</f>
        <v>#REF!</v>
      </c>
      <c r="H244" s="103" t="e">
        <f>IF(AND('IOC Input'!$C252="M-OP",'IOC Input'!#REF!&lt;50000),'IOC Input'!AI252,IF(AND('IOC Input'!$C252="M-OP",'IOC Input'!#REF!&gt;=50000),'IOC Input'!AI252,""))</f>
        <v>#REF!</v>
      </c>
      <c r="I244" s="103" t="e">
        <f>IF(AND('IOC Input'!$C252="M-OP",'IOC Input'!#REF!&lt;50000),'IOC Input'!Q252,IF(AND('IOC Input'!$C252="M-OP",'IOC Input'!#REF!&gt;=50000),'IOC Input'!Q252,""))</f>
        <v>#REF!</v>
      </c>
      <c r="J244" s="105" t="e">
        <f>IF(AND('IOC Input'!$C252="M-OP",'IOC Input'!#REF!&lt;50000),RIGHT('IOC Input'!P252,6),IF(AND('IOC Input'!$C252="M-OP",'IOC Input'!#REF!&gt;=50000),RIGHT('IOC Input'!P252,6),""))</f>
        <v>#REF!</v>
      </c>
      <c r="K244" s="106" t="str">
        <f>IF(AND('IOC Input'!$C252="M-OP",'IOC Input'!$R252="C"),'IOC Input'!#REF!,"")</f>
        <v/>
      </c>
      <c r="L244" s="106" t="str">
        <f>IF(AND('IOC Input'!$C252="M-OP",'IOC Input'!$R252="D"),'IOC Input'!#REF!,"")</f>
        <v/>
      </c>
      <c r="M244">
        <f t="shared" si="22"/>
        <v>0</v>
      </c>
    </row>
    <row r="245" spans="1:13" ht="18.75">
      <c r="A245" s="102" t="s">
        <v>111</v>
      </c>
      <c r="B245" s="103" t="e">
        <f>IF(AND('IOC Input'!$C253="M-OP",'IOC Input'!#REF!&lt;50000),'IOC Input'!AC253,IF(AND('IOC Input'!$C253="M-OP",'IOC Input'!#REF!&gt;=50000),'IOC Input'!AC253,""))</f>
        <v>#REF!</v>
      </c>
      <c r="C245" s="103" t="e">
        <f>IF(AND('IOC Input'!$C253="M-OP",'IOC Input'!#REF!&lt;50000),'IOC Input'!AD253,IF(AND('IOC Input'!$C253="M-OP",'IOC Input'!#REF!&gt;=50000),'IOC Input'!AD253,""))</f>
        <v>#REF!</v>
      </c>
      <c r="D245" s="103" t="e">
        <f>IF(AND('IOC Input'!$C253="M-OP",'IOC Input'!#REF!&lt;50000),'IOC Input'!AE253,IF(AND('IOC Input'!$C253="M-OP",'IOC Input'!#REF!&gt;=50000),'IOC Input'!AE253,""))</f>
        <v>#REF!</v>
      </c>
      <c r="E245" s="103" t="e">
        <f>IF(AND('IOC Input'!$C253="M-OP",'IOC Input'!#REF!&lt;50000),'IOC Input'!AF253,IF(AND('IOC Input'!$C253="M-OP",'IOC Input'!#REF!&gt;=50000),'IOC Input'!AF253,""))</f>
        <v>#REF!</v>
      </c>
      <c r="F245" s="103" t="e">
        <f>IF(AND('IOC Input'!$C253="M-OP",'IOC Input'!#REF!&lt;50000),'IOC Input'!AG253,IF(AND('IOC Input'!$C253="M-OP",'IOC Input'!#REF!&gt;=50000),'IOC Input'!AG253,""))</f>
        <v>#REF!</v>
      </c>
      <c r="G245" s="103" t="e">
        <f>IF(AND('IOC Input'!$C253="M-OP",'IOC Input'!#REF!&lt;50000),'IOC Input'!AH253,IF(AND('IOC Input'!$C253="M-OP",'IOC Input'!#REF!&gt;=50000),'IOC Input'!AH253,""))</f>
        <v>#REF!</v>
      </c>
      <c r="H245" s="107"/>
      <c r="I245" s="103" t="e">
        <f>IF(AND('IOC Input'!$C253="M-OP",'IOC Input'!#REF!&lt;50000),'IOC Input'!Q253,IF(AND('IOC Input'!$C253="M-OP",'IOC Input'!#REF!&gt;=50000),'IOC Input'!Q253,""))</f>
        <v>#REF!</v>
      </c>
      <c r="J245" s="105" t="e">
        <f>IF(AND('IOC Input'!$C253="M-OP",'IOC Input'!#REF!&lt;50000),RIGHT('IOC Input'!P253,6),IF(AND('IOC Input'!$C253="M-OP",'IOC Input'!#REF!&gt;=50000),RIGHT('IOC Input'!P253,6),""))</f>
        <v>#REF!</v>
      </c>
      <c r="K245" s="106" t="str">
        <f>IF(AND('IOC Input'!$C253="M-OP",'IOC Input'!$R253="C"),'IOC Input'!#REF!,"")</f>
        <v/>
      </c>
      <c r="L245" s="106" t="str">
        <f>IF(AND('IOC Input'!$C253="M-OP",'IOC Input'!$R253="D"),'IOC Input'!#REF!,"")</f>
        <v/>
      </c>
      <c r="M245">
        <f t="shared" si="22"/>
        <v>0</v>
      </c>
    </row>
    <row r="246" spans="1:13" ht="18.75">
      <c r="A246" s="102"/>
      <c r="B246" s="103"/>
      <c r="C246" s="104"/>
      <c r="D246" s="103"/>
      <c r="E246" s="104"/>
      <c r="F246" s="103"/>
      <c r="G246" s="103"/>
      <c r="H246" s="104"/>
      <c r="I246" s="103"/>
      <c r="J246" s="105"/>
      <c r="K246" s="106"/>
      <c r="L246" s="106"/>
    </row>
    <row r="247" spans="1:13" ht="18.75">
      <c r="A247" s="102" t="s">
        <v>111</v>
      </c>
      <c r="B247" s="103" t="e">
        <f>IF(AND('IOC Input'!$C255="M-OP",'IOC Input'!#REF!&lt;50000),"119503",IF(AND('IOC Input'!$C255="M-OP",'IOC Input'!#REF!&gt;=50000),"119500",""))</f>
        <v>#REF!</v>
      </c>
      <c r="C247" s="104"/>
      <c r="D247" s="103"/>
      <c r="E247" s="104"/>
      <c r="F247" s="103"/>
      <c r="G247" s="103"/>
      <c r="H247" s="103" t="e">
        <f>IF(AND('IOC Input'!$C255="M-OP",'IOC Input'!#REF!&lt;50000),'IOC Input'!AI255,IF(AND('IOC Input'!$C255="M-OP",'IOC Input'!#REF!&gt;=50000),'IOC Input'!AI255,""))</f>
        <v>#REF!</v>
      </c>
      <c r="I247" s="103" t="e">
        <f>+I248</f>
        <v>#REF!</v>
      </c>
      <c r="J247" s="105" t="e">
        <f>+J248</f>
        <v>#REF!</v>
      </c>
      <c r="K247" s="106" t="str">
        <f>IF(AND('IOC Input'!$C255="M-OP",'IOC Input'!$R255="C"),'IOC Input'!#REF!,"")</f>
        <v/>
      </c>
      <c r="L247" s="106" t="str">
        <f>IF(AND('IOC Input'!$C255="M-OP",'IOC Input'!$R255="D"),'IOC Input'!#REF!,"")</f>
        <v/>
      </c>
      <c r="M247">
        <f>IF(SUM(K247:L247)&gt;0,1,0)</f>
        <v>0</v>
      </c>
    </row>
    <row r="248" spans="1:13" ht="18.75">
      <c r="A248" s="102" t="s">
        <v>111</v>
      </c>
      <c r="B248" s="103" t="e">
        <f>IF(AND('IOC Input'!$C256="M-OP",'IOC Input'!#REF!&lt;50000),'IOC Input'!AC256,IF(AND('IOC Input'!$C256="M-OP",'IOC Input'!#REF!&gt;=50000),'IOC Input'!AC256,""))</f>
        <v>#REF!</v>
      </c>
      <c r="C248" s="103" t="e">
        <f>IF(AND('IOC Input'!$C256="M-OP",'IOC Input'!#REF!&lt;50000),'IOC Input'!AD256,IF(AND('IOC Input'!$C256="M-OP",'IOC Input'!#REF!&gt;=50000),'IOC Input'!AD256,""))</f>
        <v>#REF!</v>
      </c>
      <c r="D248" s="103" t="e">
        <f>IF(AND('IOC Input'!$C256="M-OP",'IOC Input'!#REF!&lt;50000),'IOC Input'!AE256,IF(AND('IOC Input'!$C256="M-OP",'IOC Input'!#REF!&gt;=50000),'IOC Input'!AE256,""))</f>
        <v>#REF!</v>
      </c>
      <c r="E248" s="103" t="e">
        <f>IF(AND('IOC Input'!$C256="M-OP",'IOC Input'!#REF!&lt;50000),'IOC Input'!AF256,IF(AND('IOC Input'!$C256="M-OP",'IOC Input'!#REF!&gt;=50000),'IOC Input'!AF256,""))</f>
        <v>#REF!</v>
      </c>
      <c r="F248" s="103" t="e">
        <f>IF(AND('IOC Input'!$C256="M-OP",'IOC Input'!#REF!&lt;50000),'IOC Input'!AG256,IF(AND('IOC Input'!$C256="M-OP",'IOC Input'!#REF!&gt;=50000),'IOC Input'!AG256,""))</f>
        <v>#REF!</v>
      </c>
      <c r="G248" s="103" t="e">
        <f>IF(AND('IOC Input'!$C256="M-OP",'IOC Input'!#REF!&lt;50000),'IOC Input'!AH256,IF(AND('IOC Input'!$C256="M-OP",'IOC Input'!#REF!&gt;=50000),'IOC Input'!AH256,""))</f>
        <v>#REF!</v>
      </c>
      <c r="H248" s="103" t="e">
        <f>IF(AND('IOC Input'!$C256="M-OP",'IOC Input'!#REF!&lt;50000),'IOC Input'!AI256,IF(AND('IOC Input'!$C256="M-OP",'IOC Input'!#REF!&gt;=50000),'IOC Input'!AI256,""))</f>
        <v>#REF!</v>
      </c>
      <c r="I248" s="103" t="e">
        <f>IF(AND('IOC Input'!$C256="M-OP",'IOC Input'!#REF!&lt;50000),'IOC Input'!Q256,IF(AND('IOC Input'!$C256="M-OP",'IOC Input'!#REF!&gt;=50000),'IOC Input'!Q256,""))</f>
        <v>#REF!</v>
      </c>
      <c r="J248" s="105" t="e">
        <f>IF(AND('IOC Input'!$C256="M-OP",'IOC Input'!#REF!&lt;50000),RIGHT('IOC Input'!P256,6),IF(AND('IOC Input'!$C256="M-OP",'IOC Input'!#REF!&gt;=50000),RIGHT('IOC Input'!P256,6),""))</f>
        <v>#REF!</v>
      </c>
      <c r="K248" s="106" t="str">
        <f>IF(AND('IOC Input'!$C256="M-OP",'IOC Input'!$R256="C"),'IOC Input'!#REF!,"")</f>
        <v/>
      </c>
      <c r="L248" s="106" t="str">
        <f>IF(AND('IOC Input'!$C256="M-OP",'IOC Input'!$R256="D"),'IOC Input'!#REF!,"")</f>
        <v/>
      </c>
      <c r="M248">
        <f t="shared" ref="M248:M254" si="23">IF(SUM(K248:L248)&gt;0,1,0)</f>
        <v>0</v>
      </c>
    </row>
    <row r="249" spans="1:13" ht="18.75">
      <c r="A249" s="102" t="s">
        <v>111</v>
      </c>
      <c r="B249" s="103" t="e">
        <f>IF(AND('IOC Input'!$C257="M-OP",'IOC Input'!#REF!&lt;50000),'IOC Input'!AC257,IF(AND('IOC Input'!$C257="M-OP",'IOC Input'!#REF!&gt;=50000),'IOC Input'!AC257,""))</f>
        <v>#REF!</v>
      </c>
      <c r="C249" s="103" t="e">
        <f>IF(AND('IOC Input'!$C257="M-OP",'IOC Input'!#REF!&lt;50000),'IOC Input'!AD257,IF(AND('IOC Input'!$C257="M-OP",'IOC Input'!#REF!&gt;=50000),'IOC Input'!AD257,""))</f>
        <v>#REF!</v>
      </c>
      <c r="D249" s="103" t="e">
        <f>IF(AND('IOC Input'!$C257="M-OP",'IOC Input'!#REF!&lt;50000),'IOC Input'!AE257,IF(AND('IOC Input'!$C257="M-OP",'IOC Input'!#REF!&gt;=50000),'IOC Input'!AE257,""))</f>
        <v>#REF!</v>
      </c>
      <c r="E249" s="103" t="e">
        <f>IF(AND('IOC Input'!$C257="M-OP",'IOC Input'!#REF!&lt;50000),'IOC Input'!AF257,IF(AND('IOC Input'!$C257="M-OP",'IOC Input'!#REF!&gt;=50000),'IOC Input'!AF257,""))</f>
        <v>#REF!</v>
      </c>
      <c r="F249" s="103" t="e">
        <f>IF(AND('IOC Input'!$C257="M-OP",'IOC Input'!#REF!&lt;50000),'IOC Input'!AG257,IF(AND('IOC Input'!$C257="M-OP",'IOC Input'!#REF!&gt;=50000),'IOC Input'!AG257,""))</f>
        <v>#REF!</v>
      </c>
      <c r="G249" s="103" t="e">
        <f>IF(AND('IOC Input'!$C257="M-OP",'IOC Input'!#REF!&lt;50000),'IOC Input'!AH257,IF(AND('IOC Input'!$C257="M-OP",'IOC Input'!#REF!&gt;=50000),'IOC Input'!AH257,""))</f>
        <v>#REF!</v>
      </c>
      <c r="H249" s="103" t="e">
        <f>IF(AND('IOC Input'!$C257="M-OP",'IOC Input'!#REF!&lt;50000),'IOC Input'!AI257,IF(AND('IOC Input'!$C257="M-OP",'IOC Input'!#REF!&gt;=50000),'IOC Input'!AI257,""))</f>
        <v>#REF!</v>
      </c>
      <c r="I249" s="103" t="e">
        <f>IF(AND('IOC Input'!$C257="M-OP",'IOC Input'!#REF!&lt;50000),'IOC Input'!Q257,IF(AND('IOC Input'!$C257="M-OP",'IOC Input'!#REF!&gt;=50000),'IOC Input'!Q257,""))</f>
        <v>#REF!</v>
      </c>
      <c r="J249" s="105" t="e">
        <f>IF(AND('IOC Input'!$C257="M-OP",'IOC Input'!#REF!&lt;50000),RIGHT('IOC Input'!P257,6),IF(AND('IOC Input'!$C257="M-OP",'IOC Input'!#REF!&gt;=50000),RIGHT('IOC Input'!P257,6),""))</f>
        <v>#REF!</v>
      </c>
      <c r="K249" s="106" t="str">
        <f>IF(AND('IOC Input'!$C257="M-OP",'IOC Input'!$R257="C"),'IOC Input'!#REF!,"")</f>
        <v/>
      </c>
      <c r="L249" s="106" t="str">
        <f>IF(AND('IOC Input'!$C257="M-OP",'IOC Input'!$R257="D"),'IOC Input'!#REF!,"")</f>
        <v/>
      </c>
      <c r="M249">
        <f t="shared" si="23"/>
        <v>0</v>
      </c>
    </row>
    <row r="250" spans="1:13" ht="18.75">
      <c r="A250" s="102" t="s">
        <v>111</v>
      </c>
      <c r="B250" s="103" t="e">
        <f>IF(AND('IOC Input'!$C258="M-OP",'IOC Input'!#REF!&lt;50000),'IOC Input'!AC258,IF(AND('IOC Input'!$C258="M-OP",'IOC Input'!#REF!&gt;=50000),'IOC Input'!AC258,""))</f>
        <v>#REF!</v>
      </c>
      <c r="C250" s="103" t="e">
        <f>IF(AND('IOC Input'!$C258="M-OP",'IOC Input'!#REF!&lt;50000),'IOC Input'!AD258,IF(AND('IOC Input'!$C258="M-OP",'IOC Input'!#REF!&gt;=50000),'IOC Input'!AD258,""))</f>
        <v>#REF!</v>
      </c>
      <c r="D250" s="103" t="e">
        <f>IF(AND('IOC Input'!$C258="M-OP",'IOC Input'!#REF!&lt;50000),'IOC Input'!AE258,IF(AND('IOC Input'!$C258="M-OP",'IOC Input'!#REF!&gt;=50000),'IOC Input'!AE258,""))</f>
        <v>#REF!</v>
      </c>
      <c r="E250" s="103" t="e">
        <f>IF(AND('IOC Input'!$C258="M-OP",'IOC Input'!#REF!&lt;50000),'IOC Input'!AF258,IF(AND('IOC Input'!$C258="M-OP",'IOC Input'!#REF!&gt;=50000),'IOC Input'!AF258,""))</f>
        <v>#REF!</v>
      </c>
      <c r="F250" s="103" t="e">
        <f>IF(AND('IOC Input'!$C258="M-OP",'IOC Input'!#REF!&lt;50000),'IOC Input'!AG258,IF(AND('IOC Input'!$C258="M-OP",'IOC Input'!#REF!&gt;=50000),'IOC Input'!AG258,""))</f>
        <v>#REF!</v>
      </c>
      <c r="G250" s="103" t="e">
        <f>IF(AND('IOC Input'!$C258="M-OP",'IOC Input'!#REF!&lt;50000),'IOC Input'!AH258,IF(AND('IOC Input'!$C258="M-OP",'IOC Input'!#REF!&gt;=50000),'IOC Input'!AH258,""))</f>
        <v>#REF!</v>
      </c>
      <c r="H250" s="103" t="e">
        <f>IF(AND('IOC Input'!$C258="M-OP",'IOC Input'!#REF!&lt;50000),'IOC Input'!AI258,IF(AND('IOC Input'!$C258="M-OP",'IOC Input'!#REF!&gt;=50000),'IOC Input'!AI258,""))</f>
        <v>#REF!</v>
      </c>
      <c r="I250" s="103" t="e">
        <f>IF(AND('IOC Input'!$C258="M-OP",'IOC Input'!#REF!&lt;50000),'IOC Input'!Q258,IF(AND('IOC Input'!$C258="M-OP",'IOC Input'!#REF!&gt;=50000),'IOC Input'!Q258,""))</f>
        <v>#REF!</v>
      </c>
      <c r="J250" s="105" t="e">
        <f>IF(AND('IOC Input'!$C258="M-OP",'IOC Input'!#REF!&lt;50000),RIGHT('IOC Input'!P258,6),IF(AND('IOC Input'!$C258="M-OP",'IOC Input'!#REF!&gt;=50000),RIGHT('IOC Input'!P258,6),""))</f>
        <v>#REF!</v>
      </c>
      <c r="K250" s="106" t="str">
        <f>IF(AND('IOC Input'!$C258="M-OP",'IOC Input'!$R258="C"),'IOC Input'!#REF!,"")</f>
        <v/>
      </c>
      <c r="L250" s="106" t="str">
        <f>IF(AND('IOC Input'!$C258="M-OP",'IOC Input'!$R258="D"),'IOC Input'!#REF!,"")</f>
        <v/>
      </c>
      <c r="M250">
        <f t="shared" si="23"/>
        <v>0</v>
      </c>
    </row>
    <row r="251" spans="1:13" ht="18.75">
      <c r="A251" s="102" t="s">
        <v>111</v>
      </c>
      <c r="B251" s="103" t="e">
        <f>IF(AND('IOC Input'!$C259="M-OP",'IOC Input'!#REF!&lt;50000),'IOC Input'!AC259,IF(AND('IOC Input'!$C259="M-OP",'IOC Input'!#REF!&gt;=50000),'IOC Input'!AC259,""))</f>
        <v>#REF!</v>
      </c>
      <c r="C251" s="103" t="e">
        <f>IF(AND('IOC Input'!$C259="M-OP",'IOC Input'!#REF!&lt;50000),'IOC Input'!AD259,IF(AND('IOC Input'!$C259="M-OP",'IOC Input'!#REF!&gt;=50000),'IOC Input'!AD259,""))</f>
        <v>#REF!</v>
      </c>
      <c r="D251" s="103" t="e">
        <f>IF(AND('IOC Input'!$C259="M-OP",'IOC Input'!#REF!&lt;50000),'IOC Input'!AE259,IF(AND('IOC Input'!$C259="M-OP",'IOC Input'!#REF!&gt;=50000),'IOC Input'!AE259,""))</f>
        <v>#REF!</v>
      </c>
      <c r="E251" s="103" t="e">
        <f>IF(AND('IOC Input'!$C259="M-OP",'IOC Input'!#REF!&lt;50000),'IOC Input'!AF259,IF(AND('IOC Input'!$C259="M-OP",'IOC Input'!#REF!&gt;=50000),'IOC Input'!AF259,""))</f>
        <v>#REF!</v>
      </c>
      <c r="F251" s="103" t="e">
        <f>IF(AND('IOC Input'!$C259="M-OP",'IOC Input'!#REF!&lt;50000),'IOC Input'!AG259,IF(AND('IOC Input'!$C259="M-OP",'IOC Input'!#REF!&gt;=50000),'IOC Input'!AG259,""))</f>
        <v>#REF!</v>
      </c>
      <c r="G251" s="103" t="e">
        <f>IF(AND('IOC Input'!$C259="M-OP",'IOC Input'!#REF!&lt;50000),'IOC Input'!AH259,IF(AND('IOC Input'!$C259="M-OP",'IOC Input'!#REF!&gt;=50000),'IOC Input'!AH259,""))</f>
        <v>#REF!</v>
      </c>
      <c r="H251" s="103" t="e">
        <f>IF(AND('IOC Input'!$C259="M-OP",'IOC Input'!#REF!&lt;50000),'IOC Input'!AI259,IF(AND('IOC Input'!$C259="M-OP",'IOC Input'!#REF!&gt;=50000),'IOC Input'!AI259,""))</f>
        <v>#REF!</v>
      </c>
      <c r="I251" s="103" t="e">
        <f>IF(AND('IOC Input'!$C259="M-OP",'IOC Input'!#REF!&lt;50000),'IOC Input'!Q259,IF(AND('IOC Input'!$C259="M-OP",'IOC Input'!#REF!&gt;=50000),'IOC Input'!Q259,""))</f>
        <v>#REF!</v>
      </c>
      <c r="J251" s="105" t="e">
        <f>IF(AND('IOC Input'!$C259="M-OP",'IOC Input'!#REF!&lt;50000),RIGHT('IOC Input'!P259,6),IF(AND('IOC Input'!$C259="M-OP",'IOC Input'!#REF!&gt;=50000),RIGHT('IOC Input'!P259,6),""))</f>
        <v>#REF!</v>
      </c>
      <c r="K251" s="106" t="str">
        <f>IF(AND('IOC Input'!$C259="M-OP",'IOC Input'!$R259="C"),'IOC Input'!#REF!,"")</f>
        <v/>
      </c>
      <c r="L251" s="106" t="str">
        <f>IF(AND('IOC Input'!$C259="M-OP",'IOC Input'!$R259="D"),'IOC Input'!#REF!,"")</f>
        <v/>
      </c>
      <c r="M251">
        <f t="shared" si="23"/>
        <v>0</v>
      </c>
    </row>
    <row r="252" spans="1:13" ht="18.75">
      <c r="A252" s="102" t="s">
        <v>111</v>
      </c>
      <c r="B252" s="103" t="e">
        <f>IF(AND('IOC Input'!$C260="M-OP",'IOC Input'!#REF!&lt;50000),'IOC Input'!AC260,IF(AND('IOC Input'!$C260="M-OP",'IOC Input'!#REF!&gt;=50000),'IOC Input'!AC260,""))</f>
        <v>#REF!</v>
      </c>
      <c r="C252" s="103" t="e">
        <f>IF(AND('IOC Input'!$C260="M-OP",'IOC Input'!#REF!&lt;50000),'IOC Input'!AD260,IF(AND('IOC Input'!$C260="M-OP",'IOC Input'!#REF!&gt;=50000),'IOC Input'!AD260,""))</f>
        <v>#REF!</v>
      </c>
      <c r="D252" s="103" t="e">
        <f>IF(AND('IOC Input'!$C260="M-OP",'IOC Input'!#REF!&lt;50000),'IOC Input'!AE260,IF(AND('IOC Input'!$C260="M-OP",'IOC Input'!#REF!&gt;=50000),'IOC Input'!AE260,""))</f>
        <v>#REF!</v>
      </c>
      <c r="E252" s="103" t="e">
        <f>IF(AND('IOC Input'!$C260="M-OP",'IOC Input'!#REF!&lt;50000),'IOC Input'!AF260,IF(AND('IOC Input'!$C260="M-OP",'IOC Input'!#REF!&gt;=50000),'IOC Input'!AF260,""))</f>
        <v>#REF!</v>
      </c>
      <c r="F252" s="103" t="e">
        <f>IF(AND('IOC Input'!$C260="M-OP",'IOC Input'!#REF!&lt;50000),'IOC Input'!AG260,IF(AND('IOC Input'!$C260="M-OP",'IOC Input'!#REF!&gt;=50000),'IOC Input'!AG260,""))</f>
        <v>#REF!</v>
      </c>
      <c r="G252" s="103" t="e">
        <f>IF(AND('IOC Input'!$C260="M-OP",'IOC Input'!#REF!&lt;50000),'IOC Input'!AH260,IF(AND('IOC Input'!$C260="M-OP",'IOC Input'!#REF!&gt;=50000),'IOC Input'!AH260,""))</f>
        <v>#REF!</v>
      </c>
      <c r="H252" s="103" t="e">
        <f>IF(AND('IOC Input'!$C260="M-OP",'IOC Input'!#REF!&lt;50000),'IOC Input'!AI260,IF(AND('IOC Input'!$C260="M-OP",'IOC Input'!#REF!&gt;=50000),'IOC Input'!AI260,""))</f>
        <v>#REF!</v>
      </c>
      <c r="I252" s="103" t="e">
        <f>IF(AND('IOC Input'!$C260="M-OP",'IOC Input'!#REF!&lt;50000),'IOC Input'!Q260,IF(AND('IOC Input'!$C260="M-OP",'IOC Input'!#REF!&gt;=50000),'IOC Input'!Q260,""))</f>
        <v>#REF!</v>
      </c>
      <c r="J252" s="105" t="e">
        <f>IF(AND('IOC Input'!$C260="M-OP",'IOC Input'!#REF!&lt;50000),RIGHT('IOC Input'!P260,6),IF(AND('IOC Input'!$C260="M-OP",'IOC Input'!#REF!&gt;=50000),RIGHT('IOC Input'!P260,6),""))</f>
        <v>#REF!</v>
      </c>
      <c r="K252" s="106" t="str">
        <f>IF(AND('IOC Input'!$C260="M-OP",'IOC Input'!$R260="C"),'IOC Input'!#REF!,"")</f>
        <v/>
      </c>
      <c r="L252" s="106" t="str">
        <f>IF(AND('IOC Input'!$C260="M-OP",'IOC Input'!$R260="D"),'IOC Input'!#REF!,"")</f>
        <v/>
      </c>
      <c r="M252">
        <f t="shared" si="23"/>
        <v>0</v>
      </c>
    </row>
    <row r="253" spans="1:13" ht="18.75">
      <c r="A253" s="102" t="s">
        <v>111</v>
      </c>
      <c r="B253" s="103" t="e">
        <f>IF(AND('IOC Input'!$C261="M-OP",'IOC Input'!#REF!&lt;50000),'IOC Input'!AC261,IF(AND('IOC Input'!$C261="M-OP",'IOC Input'!#REF!&gt;=50000),'IOC Input'!AC261,""))</f>
        <v>#REF!</v>
      </c>
      <c r="C253" s="103" t="e">
        <f>IF(AND('IOC Input'!$C261="M-OP",'IOC Input'!#REF!&lt;50000),'IOC Input'!AD261,IF(AND('IOC Input'!$C261="M-OP",'IOC Input'!#REF!&gt;=50000),'IOC Input'!AD261,""))</f>
        <v>#REF!</v>
      </c>
      <c r="D253" s="103" t="e">
        <f>IF(AND('IOC Input'!$C261="M-OP",'IOC Input'!#REF!&lt;50000),'IOC Input'!AE261,IF(AND('IOC Input'!$C261="M-OP",'IOC Input'!#REF!&gt;=50000),'IOC Input'!AE261,""))</f>
        <v>#REF!</v>
      </c>
      <c r="E253" s="103" t="e">
        <f>IF(AND('IOC Input'!$C261="M-OP",'IOC Input'!#REF!&lt;50000),'IOC Input'!AF261,IF(AND('IOC Input'!$C261="M-OP",'IOC Input'!#REF!&gt;=50000),'IOC Input'!AF261,""))</f>
        <v>#REF!</v>
      </c>
      <c r="F253" s="103" t="e">
        <f>IF(AND('IOC Input'!$C261="M-OP",'IOC Input'!#REF!&lt;50000),'IOC Input'!AG261,IF(AND('IOC Input'!$C261="M-OP",'IOC Input'!#REF!&gt;=50000),'IOC Input'!AG261,""))</f>
        <v>#REF!</v>
      </c>
      <c r="G253" s="103" t="e">
        <f>IF(AND('IOC Input'!$C261="M-OP",'IOC Input'!#REF!&lt;50000),'IOC Input'!AH261,IF(AND('IOC Input'!$C261="M-OP",'IOC Input'!#REF!&gt;=50000),'IOC Input'!AH261,""))</f>
        <v>#REF!</v>
      </c>
      <c r="H253" s="103" t="e">
        <f>IF(AND('IOC Input'!$C261="M-OP",'IOC Input'!#REF!&lt;50000),'IOC Input'!AI261,IF(AND('IOC Input'!$C261="M-OP",'IOC Input'!#REF!&gt;=50000),'IOC Input'!AI261,""))</f>
        <v>#REF!</v>
      </c>
      <c r="I253" s="103" t="e">
        <f>IF(AND('IOC Input'!$C261="M-OP",'IOC Input'!#REF!&lt;50000),'IOC Input'!Q261,IF(AND('IOC Input'!$C261="M-OP",'IOC Input'!#REF!&gt;=50000),'IOC Input'!Q261,""))</f>
        <v>#REF!</v>
      </c>
      <c r="J253" s="105" t="e">
        <f>IF(AND('IOC Input'!$C261="M-OP",'IOC Input'!#REF!&lt;50000),RIGHT('IOC Input'!P261,6),IF(AND('IOC Input'!$C261="M-OP",'IOC Input'!#REF!&gt;=50000),RIGHT('IOC Input'!P261,6),""))</f>
        <v>#REF!</v>
      </c>
      <c r="K253" s="106" t="str">
        <f>IF(AND('IOC Input'!$C261="M-OP",'IOC Input'!$R261="C"),'IOC Input'!#REF!,"")</f>
        <v/>
      </c>
      <c r="L253" s="106" t="str">
        <f>IF(AND('IOC Input'!$C261="M-OP",'IOC Input'!$R261="D"),'IOC Input'!#REF!,"")</f>
        <v/>
      </c>
      <c r="M253">
        <f t="shared" si="23"/>
        <v>0</v>
      </c>
    </row>
    <row r="254" spans="1:13" ht="18.75">
      <c r="A254" s="102" t="s">
        <v>111</v>
      </c>
      <c r="B254" s="103" t="e">
        <f>IF(AND('IOC Input'!$C262="M-OP",'IOC Input'!#REF!&lt;50000),'IOC Input'!AC262,IF(AND('IOC Input'!$C262="M-OP",'IOC Input'!#REF!&gt;=50000),'IOC Input'!AC262,""))</f>
        <v>#REF!</v>
      </c>
      <c r="C254" s="103" t="e">
        <f>IF(AND('IOC Input'!$C262="M-OP",'IOC Input'!#REF!&lt;50000),'IOC Input'!AD262,IF(AND('IOC Input'!$C262="M-OP",'IOC Input'!#REF!&gt;=50000),'IOC Input'!AD262,""))</f>
        <v>#REF!</v>
      </c>
      <c r="D254" s="103" t="e">
        <f>IF(AND('IOC Input'!$C262="M-OP",'IOC Input'!#REF!&lt;50000),'IOC Input'!AE262,IF(AND('IOC Input'!$C262="M-OP",'IOC Input'!#REF!&gt;=50000),'IOC Input'!AE262,""))</f>
        <v>#REF!</v>
      </c>
      <c r="E254" s="103" t="e">
        <f>IF(AND('IOC Input'!$C262="M-OP",'IOC Input'!#REF!&lt;50000),'IOC Input'!AF262,IF(AND('IOC Input'!$C262="M-OP",'IOC Input'!#REF!&gt;=50000),'IOC Input'!AF262,""))</f>
        <v>#REF!</v>
      </c>
      <c r="F254" s="103" t="e">
        <f>IF(AND('IOC Input'!$C262="M-OP",'IOC Input'!#REF!&lt;50000),'IOC Input'!AG262,IF(AND('IOC Input'!$C262="M-OP",'IOC Input'!#REF!&gt;=50000),'IOC Input'!AG262,""))</f>
        <v>#REF!</v>
      </c>
      <c r="G254" s="103" t="e">
        <f>IF(AND('IOC Input'!$C262="M-OP",'IOC Input'!#REF!&lt;50000),'IOC Input'!AH262,IF(AND('IOC Input'!$C262="M-OP",'IOC Input'!#REF!&gt;=50000),'IOC Input'!AH262,""))</f>
        <v>#REF!</v>
      </c>
      <c r="H254" s="107"/>
      <c r="I254" s="103" t="e">
        <f>IF(AND('IOC Input'!$C262="M-OP",'IOC Input'!#REF!&lt;50000),'IOC Input'!Q262,IF(AND('IOC Input'!$C262="M-OP",'IOC Input'!#REF!&gt;=50000),'IOC Input'!Q262,""))</f>
        <v>#REF!</v>
      </c>
      <c r="J254" s="105" t="e">
        <f>IF(AND('IOC Input'!$C262="M-OP",'IOC Input'!#REF!&lt;50000),RIGHT('IOC Input'!P262,6),IF(AND('IOC Input'!$C262="M-OP",'IOC Input'!#REF!&gt;=50000),RIGHT('IOC Input'!P262,6),""))</f>
        <v>#REF!</v>
      </c>
      <c r="K254" s="106" t="str">
        <f>IF(AND('IOC Input'!$C262="M-OP",'IOC Input'!$R262="C"),'IOC Input'!#REF!,"")</f>
        <v/>
      </c>
      <c r="L254" s="106" t="str">
        <f>IF(AND('IOC Input'!$C262="M-OP",'IOC Input'!$R262="D"),'IOC Input'!#REF!,"")</f>
        <v/>
      </c>
      <c r="M254">
        <f t="shared" si="23"/>
        <v>0</v>
      </c>
    </row>
    <row r="255" spans="1:13" ht="18.75">
      <c r="A255" s="102"/>
      <c r="B255" s="103"/>
      <c r="C255" s="104"/>
      <c r="D255" s="103"/>
      <c r="E255" s="104"/>
      <c r="F255" s="103"/>
      <c r="G255" s="103"/>
      <c r="H255" s="104"/>
      <c r="I255" s="103"/>
      <c r="J255" s="105"/>
      <c r="K255" s="106"/>
      <c r="L255" s="106"/>
    </row>
    <row r="256" spans="1:13" ht="18.75">
      <c r="A256" s="102" t="s">
        <v>111</v>
      </c>
      <c r="B256" s="103" t="e">
        <f>IF(AND('IOC Input'!$C264="M-OP",'IOC Input'!#REF!&lt;50000),"119503",IF(AND('IOC Input'!$C264="M-OP",'IOC Input'!#REF!&gt;=50000),"119500",""))</f>
        <v>#REF!</v>
      </c>
      <c r="C256" s="104"/>
      <c r="D256" s="103"/>
      <c r="E256" s="104"/>
      <c r="F256" s="103"/>
      <c r="G256" s="103"/>
      <c r="H256" s="103" t="e">
        <f>IF(AND('IOC Input'!$C264="M-OP",'IOC Input'!#REF!&lt;50000),'IOC Input'!AI264,IF(AND('IOC Input'!$C264="M-OP",'IOC Input'!#REF!&gt;=50000),'IOC Input'!AI264,""))</f>
        <v>#REF!</v>
      </c>
      <c r="I256" s="103" t="e">
        <f>+I257</f>
        <v>#REF!</v>
      </c>
      <c r="J256" s="105" t="e">
        <f>+J257</f>
        <v>#REF!</v>
      </c>
      <c r="K256" s="106" t="str">
        <f>IF(AND('IOC Input'!$C264="M-OP",'IOC Input'!$R264="C"),'IOC Input'!#REF!,"")</f>
        <v/>
      </c>
      <c r="L256" s="106" t="str">
        <f>IF(AND('IOC Input'!$C264="M-OP",'IOC Input'!$R264="D"),'IOC Input'!#REF!,"")</f>
        <v/>
      </c>
      <c r="M256">
        <f>IF(SUM(K256:L256)&gt;0,1,0)</f>
        <v>0</v>
      </c>
    </row>
    <row r="257" spans="1:13" ht="18.75">
      <c r="A257" s="102" t="s">
        <v>111</v>
      </c>
      <c r="B257" s="103" t="e">
        <f>IF(AND('IOC Input'!$C265="M-OP",'IOC Input'!#REF!&lt;50000),'IOC Input'!AC265,IF(AND('IOC Input'!$C265="M-OP",'IOC Input'!#REF!&gt;=50000),'IOC Input'!AC265,""))</f>
        <v>#REF!</v>
      </c>
      <c r="C257" s="103" t="e">
        <f>IF(AND('IOC Input'!$C265="M-OP",'IOC Input'!#REF!&lt;50000),'IOC Input'!AD265,IF(AND('IOC Input'!$C265="M-OP",'IOC Input'!#REF!&gt;=50000),'IOC Input'!AD265,""))</f>
        <v>#REF!</v>
      </c>
      <c r="D257" s="103" t="e">
        <f>IF(AND('IOC Input'!$C265="M-OP",'IOC Input'!#REF!&lt;50000),'IOC Input'!AE265,IF(AND('IOC Input'!$C265="M-OP",'IOC Input'!#REF!&gt;=50000),'IOC Input'!AE265,""))</f>
        <v>#REF!</v>
      </c>
      <c r="E257" s="103" t="e">
        <f>IF(AND('IOC Input'!$C265="M-OP",'IOC Input'!#REF!&lt;50000),'IOC Input'!AF265,IF(AND('IOC Input'!$C265="M-OP",'IOC Input'!#REF!&gt;=50000),'IOC Input'!AF265,""))</f>
        <v>#REF!</v>
      </c>
      <c r="F257" s="103" t="e">
        <f>IF(AND('IOC Input'!$C265="M-OP",'IOC Input'!#REF!&lt;50000),'IOC Input'!AG265,IF(AND('IOC Input'!$C265="M-OP",'IOC Input'!#REF!&gt;=50000),'IOC Input'!AG265,""))</f>
        <v>#REF!</v>
      </c>
      <c r="G257" s="103" t="e">
        <f>IF(AND('IOC Input'!$C265="M-OP",'IOC Input'!#REF!&lt;50000),'IOC Input'!AH265,IF(AND('IOC Input'!$C265="M-OP",'IOC Input'!#REF!&gt;=50000),'IOC Input'!AH265,""))</f>
        <v>#REF!</v>
      </c>
      <c r="H257" s="103" t="e">
        <f>IF(AND('IOC Input'!$C265="M-OP",'IOC Input'!#REF!&lt;50000),'IOC Input'!AI265,IF(AND('IOC Input'!$C265="M-OP",'IOC Input'!#REF!&gt;=50000),'IOC Input'!AI265,""))</f>
        <v>#REF!</v>
      </c>
      <c r="I257" s="103" t="e">
        <f>IF(AND('IOC Input'!$C265="M-OP",'IOC Input'!#REF!&lt;50000),'IOC Input'!Q265,IF(AND('IOC Input'!$C265="M-OP",'IOC Input'!#REF!&gt;=50000),'IOC Input'!Q265,""))</f>
        <v>#REF!</v>
      </c>
      <c r="J257" s="105" t="e">
        <f>IF(AND('IOC Input'!$C265="M-OP",'IOC Input'!#REF!&lt;50000),RIGHT('IOC Input'!P265,6),IF(AND('IOC Input'!$C265="M-OP",'IOC Input'!#REF!&gt;=50000),RIGHT('IOC Input'!P265,6),""))</f>
        <v>#REF!</v>
      </c>
      <c r="K257" s="106" t="str">
        <f>IF(AND('IOC Input'!$C265="M-OP",'IOC Input'!$R265="C"),'IOC Input'!#REF!,"")</f>
        <v/>
      </c>
      <c r="L257" s="106" t="str">
        <f>IF(AND('IOC Input'!$C265="M-OP",'IOC Input'!$R265="D"),'IOC Input'!#REF!,"")</f>
        <v/>
      </c>
      <c r="M257">
        <f t="shared" ref="M257:M263" si="24">IF(SUM(K257:L257)&gt;0,1,0)</f>
        <v>0</v>
      </c>
    </row>
    <row r="258" spans="1:13" ht="18.75">
      <c r="A258" s="102" t="s">
        <v>111</v>
      </c>
      <c r="B258" s="103" t="e">
        <f>IF(AND('IOC Input'!$C266="M-OP",'IOC Input'!#REF!&lt;50000),'IOC Input'!AC266,IF(AND('IOC Input'!$C266="M-OP",'IOC Input'!#REF!&gt;=50000),'IOC Input'!AC266,""))</f>
        <v>#REF!</v>
      </c>
      <c r="C258" s="103" t="e">
        <f>IF(AND('IOC Input'!$C266="M-OP",'IOC Input'!#REF!&lt;50000),'IOC Input'!AD266,IF(AND('IOC Input'!$C266="M-OP",'IOC Input'!#REF!&gt;=50000),'IOC Input'!AD266,""))</f>
        <v>#REF!</v>
      </c>
      <c r="D258" s="103" t="e">
        <f>IF(AND('IOC Input'!$C266="M-OP",'IOC Input'!#REF!&lt;50000),'IOC Input'!AE266,IF(AND('IOC Input'!$C266="M-OP",'IOC Input'!#REF!&gt;=50000),'IOC Input'!AE266,""))</f>
        <v>#REF!</v>
      </c>
      <c r="E258" s="103" t="e">
        <f>IF(AND('IOC Input'!$C266="M-OP",'IOC Input'!#REF!&lt;50000),'IOC Input'!AF266,IF(AND('IOC Input'!$C266="M-OP",'IOC Input'!#REF!&gt;=50000),'IOC Input'!AF266,""))</f>
        <v>#REF!</v>
      </c>
      <c r="F258" s="103" t="e">
        <f>IF(AND('IOC Input'!$C266="M-OP",'IOC Input'!#REF!&lt;50000),'IOC Input'!AG266,IF(AND('IOC Input'!$C266="M-OP",'IOC Input'!#REF!&gt;=50000),'IOC Input'!AG266,""))</f>
        <v>#REF!</v>
      </c>
      <c r="G258" s="103" t="e">
        <f>IF(AND('IOC Input'!$C266="M-OP",'IOC Input'!#REF!&lt;50000),'IOC Input'!AH266,IF(AND('IOC Input'!$C266="M-OP",'IOC Input'!#REF!&gt;=50000),'IOC Input'!AH266,""))</f>
        <v>#REF!</v>
      </c>
      <c r="H258" s="103" t="e">
        <f>IF(AND('IOC Input'!$C266="M-OP",'IOC Input'!#REF!&lt;50000),'IOC Input'!AI266,IF(AND('IOC Input'!$C266="M-OP",'IOC Input'!#REF!&gt;=50000),'IOC Input'!AI266,""))</f>
        <v>#REF!</v>
      </c>
      <c r="I258" s="103" t="e">
        <f>IF(AND('IOC Input'!$C266="M-OP",'IOC Input'!#REF!&lt;50000),'IOC Input'!Q266,IF(AND('IOC Input'!$C266="M-OP",'IOC Input'!#REF!&gt;=50000),'IOC Input'!Q266,""))</f>
        <v>#REF!</v>
      </c>
      <c r="J258" s="105" t="e">
        <f>IF(AND('IOC Input'!$C266="M-OP",'IOC Input'!#REF!&lt;50000),RIGHT('IOC Input'!P266,6),IF(AND('IOC Input'!$C266="M-OP",'IOC Input'!#REF!&gt;=50000),RIGHT('IOC Input'!P266,6),""))</f>
        <v>#REF!</v>
      </c>
      <c r="K258" s="106" t="str">
        <f>IF(AND('IOC Input'!$C266="M-OP",'IOC Input'!$R266="C"),'IOC Input'!#REF!,"")</f>
        <v/>
      </c>
      <c r="L258" s="106" t="str">
        <f>IF(AND('IOC Input'!$C266="M-OP",'IOC Input'!$R266="D"),'IOC Input'!#REF!,"")</f>
        <v/>
      </c>
      <c r="M258">
        <f t="shared" si="24"/>
        <v>0</v>
      </c>
    </row>
    <row r="259" spans="1:13" ht="18.75">
      <c r="A259" s="102" t="s">
        <v>111</v>
      </c>
      <c r="B259" s="103" t="e">
        <f>IF(AND('IOC Input'!$C267="M-OP",'IOC Input'!#REF!&lt;50000),'IOC Input'!AC267,IF(AND('IOC Input'!$C267="M-OP",'IOC Input'!#REF!&gt;=50000),'IOC Input'!AC267,""))</f>
        <v>#REF!</v>
      </c>
      <c r="C259" s="103" t="e">
        <f>IF(AND('IOC Input'!$C267="M-OP",'IOC Input'!#REF!&lt;50000),'IOC Input'!AD267,IF(AND('IOC Input'!$C267="M-OP",'IOC Input'!#REF!&gt;=50000),'IOC Input'!AD267,""))</f>
        <v>#REF!</v>
      </c>
      <c r="D259" s="103" t="e">
        <f>IF(AND('IOC Input'!$C267="M-OP",'IOC Input'!#REF!&lt;50000),'IOC Input'!AE267,IF(AND('IOC Input'!$C267="M-OP",'IOC Input'!#REF!&gt;=50000),'IOC Input'!AE267,""))</f>
        <v>#REF!</v>
      </c>
      <c r="E259" s="103" t="e">
        <f>IF(AND('IOC Input'!$C267="M-OP",'IOC Input'!#REF!&lt;50000),'IOC Input'!AF267,IF(AND('IOC Input'!$C267="M-OP",'IOC Input'!#REF!&gt;=50000),'IOC Input'!AF267,""))</f>
        <v>#REF!</v>
      </c>
      <c r="F259" s="103" t="e">
        <f>IF(AND('IOC Input'!$C267="M-OP",'IOC Input'!#REF!&lt;50000),'IOC Input'!AG267,IF(AND('IOC Input'!$C267="M-OP",'IOC Input'!#REF!&gt;=50000),'IOC Input'!AG267,""))</f>
        <v>#REF!</v>
      </c>
      <c r="G259" s="103" t="e">
        <f>IF(AND('IOC Input'!$C267="M-OP",'IOC Input'!#REF!&lt;50000),'IOC Input'!AH267,IF(AND('IOC Input'!$C267="M-OP",'IOC Input'!#REF!&gt;=50000),'IOC Input'!AH267,""))</f>
        <v>#REF!</v>
      </c>
      <c r="H259" s="103" t="e">
        <f>IF(AND('IOC Input'!$C267="M-OP",'IOC Input'!#REF!&lt;50000),'IOC Input'!AI267,IF(AND('IOC Input'!$C267="M-OP",'IOC Input'!#REF!&gt;=50000),'IOC Input'!AI267,""))</f>
        <v>#REF!</v>
      </c>
      <c r="I259" s="103" t="e">
        <f>IF(AND('IOC Input'!$C267="M-OP",'IOC Input'!#REF!&lt;50000),'IOC Input'!Q267,IF(AND('IOC Input'!$C267="M-OP",'IOC Input'!#REF!&gt;=50000),'IOC Input'!Q267,""))</f>
        <v>#REF!</v>
      </c>
      <c r="J259" s="105" t="e">
        <f>IF(AND('IOC Input'!$C267="M-OP",'IOC Input'!#REF!&lt;50000),RIGHT('IOC Input'!P267,6),IF(AND('IOC Input'!$C267="M-OP",'IOC Input'!#REF!&gt;=50000),RIGHT('IOC Input'!P267,6),""))</f>
        <v>#REF!</v>
      </c>
      <c r="K259" s="106" t="str">
        <f>IF(AND('IOC Input'!$C267="M-OP",'IOC Input'!$R267="C"),'IOC Input'!#REF!,"")</f>
        <v/>
      </c>
      <c r="L259" s="106" t="str">
        <f>IF(AND('IOC Input'!$C267="M-OP",'IOC Input'!$R267="D"),'IOC Input'!#REF!,"")</f>
        <v/>
      </c>
      <c r="M259">
        <f t="shared" si="24"/>
        <v>0</v>
      </c>
    </row>
    <row r="260" spans="1:13" ht="18.75">
      <c r="A260" s="102" t="s">
        <v>111</v>
      </c>
      <c r="B260" s="103" t="e">
        <f>IF(AND('IOC Input'!$C268="M-OP",'IOC Input'!#REF!&lt;50000),'IOC Input'!AC268,IF(AND('IOC Input'!$C268="M-OP",'IOC Input'!#REF!&gt;=50000),'IOC Input'!AC268,""))</f>
        <v>#REF!</v>
      </c>
      <c r="C260" s="103" t="e">
        <f>IF(AND('IOC Input'!$C268="M-OP",'IOC Input'!#REF!&lt;50000),'IOC Input'!AD268,IF(AND('IOC Input'!$C268="M-OP",'IOC Input'!#REF!&gt;=50000),'IOC Input'!AD268,""))</f>
        <v>#REF!</v>
      </c>
      <c r="D260" s="103" t="e">
        <f>IF(AND('IOC Input'!$C268="M-OP",'IOC Input'!#REF!&lt;50000),'IOC Input'!AE268,IF(AND('IOC Input'!$C268="M-OP",'IOC Input'!#REF!&gt;=50000),'IOC Input'!AE268,""))</f>
        <v>#REF!</v>
      </c>
      <c r="E260" s="103" t="e">
        <f>IF(AND('IOC Input'!$C268="M-OP",'IOC Input'!#REF!&lt;50000),'IOC Input'!AF268,IF(AND('IOC Input'!$C268="M-OP",'IOC Input'!#REF!&gt;=50000),'IOC Input'!AF268,""))</f>
        <v>#REF!</v>
      </c>
      <c r="F260" s="103" t="e">
        <f>IF(AND('IOC Input'!$C268="M-OP",'IOC Input'!#REF!&lt;50000),'IOC Input'!AG268,IF(AND('IOC Input'!$C268="M-OP",'IOC Input'!#REF!&gt;=50000),'IOC Input'!AG268,""))</f>
        <v>#REF!</v>
      </c>
      <c r="G260" s="103" t="e">
        <f>IF(AND('IOC Input'!$C268="M-OP",'IOC Input'!#REF!&lt;50000),'IOC Input'!AH268,IF(AND('IOC Input'!$C268="M-OP",'IOC Input'!#REF!&gt;=50000),'IOC Input'!AH268,""))</f>
        <v>#REF!</v>
      </c>
      <c r="H260" s="103" t="e">
        <f>IF(AND('IOC Input'!$C268="M-OP",'IOC Input'!#REF!&lt;50000),'IOC Input'!AI268,IF(AND('IOC Input'!$C268="M-OP",'IOC Input'!#REF!&gt;=50000),'IOC Input'!AI268,""))</f>
        <v>#REF!</v>
      </c>
      <c r="I260" s="103" t="e">
        <f>IF(AND('IOC Input'!$C268="M-OP",'IOC Input'!#REF!&lt;50000),'IOC Input'!Q268,IF(AND('IOC Input'!$C268="M-OP",'IOC Input'!#REF!&gt;=50000),'IOC Input'!Q268,""))</f>
        <v>#REF!</v>
      </c>
      <c r="J260" s="105" t="e">
        <f>IF(AND('IOC Input'!$C268="M-OP",'IOC Input'!#REF!&lt;50000),RIGHT('IOC Input'!P268,6),IF(AND('IOC Input'!$C268="M-OP",'IOC Input'!#REF!&gt;=50000),RIGHT('IOC Input'!P268,6),""))</f>
        <v>#REF!</v>
      </c>
      <c r="K260" s="106" t="str">
        <f>IF(AND('IOC Input'!$C268="M-OP",'IOC Input'!$R268="C"),'IOC Input'!#REF!,"")</f>
        <v/>
      </c>
      <c r="L260" s="106" t="str">
        <f>IF(AND('IOC Input'!$C268="M-OP",'IOC Input'!$R268="D"),'IOC Input'!#REF!,"")</f>
        <v/>
      </c>
      <c r="M260">
        <f t="shared" si="24"/>
        <v>0</v>
      </c>
    </row>
    <row r="261" spans="1:13" ht="18.75">
      <c r="A261" s="102" t="s">
        <v>111</v>
      </c>
      <c r="B261" s="103" t="e">
        <f>IF(AND('IOC Input'!$C269="M-OP",'IOC Input'!#REF!&lt;50000),'IOC Input'!AC269,IF(AND('IOC Input'!$C269="M-OP",'IOC Input'!#REF!&gt;=50000),'IOC Input'!AC269,""))</f>
        <v>#REF!</v>
      </c>
      <c r="C261" s="103" t="e">
        <f>IF(AND('IOC Input'!$C269="M-OP",'IOC Input'!#REF!&lt;50000),'IOC Input'!AD269,IF(AND('IOC Input'!$C269="M-OP",'IOC Input'!#REF!&gt;=50000),'IOC Input'!AD269,""))</f>
        <v>#REF!</v>
      </c>
      <c r="D261" s="103" t="e">
        <f>IF(AND('IOC Input'!$C269="M-OP",'IOC Input'!#REF!&lt;50000),'IOC Input'!AE269,IF(AND('IOC Input'!$C269="M-OP",'IOC Input'!#REF!&gt;=50000),'IOC Input'!AE269,""))</f>
        <v>#REF!</v>
      </c>
      <c r="E261" s="103" t="e">
        <f>IF(AND('IOC Input'!$C269="M-OP",'IOC Input'!#REF!&lt;50000),'IOC Input'!AF269,IF(AND('IOC Input'!$C269="M-OP",'IOC Input'!#REF!&gt;=50000),'IOC Input'!AF269,""))</f>
        <v>#REF!</v>
      </c>
      <c r="F261" s="103" t="e">
        <f>IF(AND('IOC Input'!$C269="M-OP",'IOC Input'!#REF!&lt;50000),'IOC Input'!AG269,IF(AND('IOC Input'!$C269="M-OP",'IOC Input'!#REF!&gt;=50000),'IOC Input'!AG269,""))</f>
        <v>#REF!</v>
      </c>
      <c r="G261" s="103" t="e">
        <f>IF(AND('IOC Input'!$C269="M-OP",'IOC Input'!#REF!&lt;50000),'IOC Input'!AH269,IF(AND('IOC Input'!$C269="M-OP",'IOC Input'!#REF!&gt;=50000),'IOC Input'!AH269,""))</f>
        <v>#REF!</v>
      </c>
      <c r="H261" s="103" t="e">
        <f>IF(AND('IOC Input'!$C269="M-OP",'IOC Input'!#REF!&lt;50000),'IOC Input'!AI269,IF(AND('IOC Input'!$C269="M-OP",'IOC Input'!#REF!&gt;=50000),'IOC Input'!AI269,""))</f>
        <v>#REF!</v>
      </c>
      <c r="I261" s="103" t="e">
        <f>IF(AND('IOC Input'!$C269="M-OP",'IOC Input'!#REF!&lt;50000),'IOC Input'!Q269,IF(AND('IOC Input'!$C269="M-OP",'IOC Input'!#REF!&gt;=50000),'IOC Input'!Q269,""))</f>
        <v>#REF!</v>
      </c>
      <c r="J261" s="105" t="e">
        <f>IF(AND('IOC Input'!$C269="M-OP",'IOC Input'!#REF!&lt;50000),RIGHT('IOC Input'!P269,6),IF(AND('IOC Input'!$C269="M-OP",'IOC Input'!#REF!&gt;=50000),RIGHT('IOC Input'!P269,6),""))</f>
        <v>#REF!</v>
      </c>
      <c r="K261" s="106" t="str">
        <f>IF(AND('IOC Input'!$C269="M-OP",'IOC Input'!$R269="C"),'IOC Input'!#REF!,"")</f>
        <v/>
      </c>
      <c r="L261" s="106" t="str">
        <f>IF(AND('IOC Input'!$C269="M-OP",'IOC Input'!$R269="D"),'IOC Input'!#REF!,"")</f>
        <v/>
      </c>
      <c r="M261">
        <f t="shared" si="24"/>
        <v>0</v>
      </c>
    </row>
    <row r="262" spans="1:13" ht="18.75">
      <c r="A262" s="102" t="s">
        <v>111</v>
      </c>
      <c r="B262" s="103" t="e">
        <f>IF(AND('IOC Input'!$C270="M-OP",'IOC Input'!#REF!&lt;50000),'IOC Input'!AC270,IF(AND('IOC Input'!$C270="M-OP",'IOC Input'!#REF!&gt;=50000),'IOC Input'!AC270,""))</f>
        <v>#REF!</v>
      </c>
      <c r="C262" s="103" t="e">
        <f>IF(AND('IOC Input'!$C270="M-OP",'IOC Input'!#REF!&lt;50000),'IOC Input'!AD270,IF(AND('IOC Input'!$C270="M-OP",'IOC Input'!#REF!&gt;=50000),'IOC Input'!AD270,""))</f>
        <v>#REF!</v>
      </c>
      <c r="D262" s="103" t="e">
        <f>IF(AND('IOC Input'!$C270="M-OP",'IOC Input'!#REF!&lt;50000),'IOC Input'!AE270,IF(AND('IOC Input'!$C270="M-OP",'IOC Input'!#REF!&gt;=50000),'IOC Input'!AE270,""))</f>
        <v>#REF!</v>
      </c>
      <c r="E262" s="103" t="e">
        <f>IF(AND('IOC Input'!$C270="M-OP",'IOC Input'!#REF!&lt;50000),'IOC Input'!AF270,IF(AND('IOC Input'!$C270="M-OP",'IOC Input'!#REF!&gt;=50000),'IOC Input'!AF270,""))</f>
        <v>#REF!</v>
      </c>
      <c r="F262" s="103" t="e">
        <f>IF(AND('IOC Input'!$C270="M-OP",'IOC Input'!#REF!&lt;50000),'IOC Input'!AG270,IF(AND('IOC Input'!$C270="M-OP",'IOC Input'!#REF!&gt;=50000),'IOC Input'!AG270,""))</f>
        <v>#REF!</v>
      </c>
      <c r="G262" s="103" t="e">
        <f>IF(AND('IOC Input'!$C270="M-OP",'IOC Input'!#REF!&lt;50000),'IOC Input'!AH270,IF(AND('IOC Input'!$C270="M-OP",'IOC Input'!#REF!&gt;=50000),'IOC Input'!AH270,""))</f>
        <v>#REF!</v>
      </c>
      <c r="H262" s="103" t="e">
        <f>IF(AND('IOC Input'!$C270="M-OP",'IOC Input'!#REF!&lt;50000),'IOC Input'!AI270,IF(AND('IOC Input'!$C270="M-OP",'IOC Input'!#REF!&gt;=50000),'IOC Input'!AI270,""))</f>
        <v>#REF!</v>
      </c>
      <c r="I262" s="103" t="e">
        <f>IF(AND('IOC Input'!$C270="M-OP",'IOC Input'!#REF!&lt;50000),'IOC Input'!Q270,IF(AND('IOC Input'!$C270="M-OP",'IOC Input'!#REF!&gt;=50000),'IOC Input'!Q270,""))</f>
        <v>#REF!</v>
      </c>
      <c r="J262" s="105" t="e">
        <f>IF(AND('IOC Input'!$C270="M-OP",'IOC Input'!#REF!&lt;50000),RIGHT('IOC Input'!P270,6),IF(AND('IOC Input'!$C270="M-OP",'IOC Input'!#REF!&gt;=50000),RIGHT('IOC Input'!P270,6),""))</f>
        <v>#REF!</v>
      </c>
      <c r="K262" s="106" t="str">
        <f>IF(AND('IOC Input'!$C270="M-OP",'IOC Input'!$R270="C"),'IOC Input'!#REF!,"")</f>
        <v/>
      </c>
      <c r="L262" s="106" t="str">
        <f>IF(AND('IOC Input'!$C270="M-OP",'IOC Input'!$R270="D"),'IOC Input'!#REF!,"")</f>
        <v/>
      </c>
      <c r="M262">
        <f t="shared" si="24"/>
        <v>0</v>
      </c>
    </row>
    <row r="263" spans="1:13" ht="18.75">
      <c r="A263" s="102" t="s">
        <v>111</v>
      </c>
      <c r="B263" s="103" t="e">
        <f>IF(AND('IOC Input'!$C271="M-OP",'IOC Input'!#REF!&lt;50000),'IOC Input'!AC271,IF(AND('IOC Input'!$C271="M-OP",'IOC Input'!#REF!&gt;=50000),'IOC Input'!AC271,""))</f>
        <v>#REF!</v>
      </c>
      <c r="C263" s="103" t="e">
        <f>IF(AND('IOC Input'!$C271="M-OP",'IOC Input'!#REF!&lt;50000),'IOC Input'!AD271,IF(AND('IOC Input'!$C271="M-OP",'IOC Input'!#REF!&gt;=50000),'IOC Input'!AD271,""))</f>
        <v>#REF!</v>
      </c>
      <c r="D263" s="103" t="e">
        <f>IF(AND('IOC Input'!$C271="M-OP",'IOC Input'!#REF!&lt;50000),'IOC Input'!AE271,IF(AND('IOC Input'!$C271="M-OP",'IOC Input'!#REF!&gt;=50000),'IOC Input'!AE271,""))</f>
        <v>#REF!</v>
      </c>
      <c r="E263" s="103" t="e">
        <f>IF(AND('IOC Input'!$C271="M-OP",'IOC Input'!#REF!&lt;50000),'IOC Input'!AF271,IF(AND('IOC Input'!$C271="M-OP",'IOC Input'!#REF!&gt;=50000),'IOC Input'!AF271,""))</f>
        <v>#REF!</v>
      </c>
      <c r="F263" s="103" t="e">
        <f>IF(AND('IOC Input'!$C271="M-OP",'IOC Input'!#REF!&lt;50000),'IOC Input'!AG271,IF(AND('IOC Input'!$C271="M-OP",'IOC Input'!#REF!&gt;=50000),'IOC Input'!AG271,""))</f>
        <v>#REF!</v>
      </c>
      <c r="G263" s="103" t="e">
        <f>IF(AND('IOC Input'!$C271="M-OP",'IOC Input'!#REF!&lt;50000),'IOC Input'!AH271,IF(AND('IOC Input'!$C271="M-OP",'IOC Input'!#REF!&gt;=50000),'IOC Input'!AH271,""))</f>
        <v>#REF!</v>
      </c>
      <c r="H263" s="107"/>
      <c r="I263" s="103" t="e">
        <f>IF(AND('IOC Input'!$C271="M-OP",'IOC Input'!#REF!&lt;50000),'IOC Input'!Q271,IF(AND('IOC Input'!$C271="M-OP",'IOC Input'!#REF!&gt;=50000),'IOC Input'!Q271,""))</f>
        <v>#REF!</v>
      </c>
      <c r="J263" s="105" t="e">
        <f>IF(AND('IOC Input'!$C271="M-OP",'IOC Input'!#REF!&lt;50000),RIGHT('IOC Input'!P271,6),IF(AND('IOC Input'!$C271="M-OP",'IOC Input'!#REF!&gt;=50000),RIGHT('IOC Input'!P271,6),""))</f>
        <v>#REF!</v>
      </c>
      <c r="K263" s="106" t="str">
        <f>IF(AND('IOC Input'!$C271="M-OP",'IOC Input'!$R271="C"),'IOC Input'!#REF!,"")</f>
        <v/>
      </c>
      <c r="L263" s="106" t="str">
        <f>IF(AND('IOC Input'!$C271="M-OP",'IOC Input'!$R271="D"),'IOC Input'!#REF!,"")</f>
        <v/>
      </c>
      <c r="M263">
        <f t="shared" si="24"/>
        <v>0</v>
      </c>
    </row>
    <row r="264" spans="1:13" ht="18.75">
      <c r="A264" s="102"/>
      <c r="B264" s="103"/>
      <c r="C264" s="104"/>
      <c r="D264" s="103"/>
      <c r="E264" s="104"/>
      <c r="F264" s="103"/>
      <c r="G264" s="103"/>
      <c r="H264" s="104"/>
      <c r="I264" s="103"/>
      <c r="J264" s="105"/>
      <c r="K264" s="106"/>
      <c r="L264" s="106"/>
    </row>
    <row r="265" spans="1:13" ht="18.75">
      <c r="A265" s="102" t="s">
        <v>111</v>
      </c>
      <c r="B265" s="103" t="e">
        <f>IF(AND('IOC Input'!#REF!="M-OP",'IOC Input'!#REF!&lt;50000),"119503",IF(AND('IOC Input'!#REF!="M-OP",'IOC Input'!#REF!&gt;=50000),"119500",""))</f>
        <v>#REF!</v>
      </c>
      <c r="C265" s="104"/>
      <c r="D265" s="103"/>
      <c r="E265" s="104"/>
      <c r="F265" s="103"/>
      <c r="G265" s="103"/>
      <c r="H265" s="103" t="e">
        <f>IF(AND('IOC Input'!#REF!="M-OP",'IOC Input'!#REF!&lt;50000),'IOC Input'!#REF!,IF(AND('IOC Input'!#REF!="M-OP",'IOC Input'!#REF!&gt;=50000),'IOC Input'!#REF!,""))</f>
        <v>#REF!</v>
      </c>
      <c r="I265" s="103" t="e">
        <f>+I266</f>
        <v>#REF!</v>
      </c>
      <c r="J265" s="105" t="e">
        <f>+J266</f>
        <v>#REF!</v>
      </c>
      <c r="K265" s="106" t="e">
        <f>IF(AND('IOC Input'!#REF!="M-OP",'IOC Input'!#REF!="C"),'IOC Input'!#REF!,"")</f>
        <v>#REF!</v>
      </c>
      <c r="L265" s="106" t="e">
        <f>IF(AND('IOC Input'!#REF!="M-OP",'IOC Input'!#REF!="D"),'IOC Input'!#REF!,"")</f>
        <v>#REF!</v>
      </c>
      <c r="M265" t="e">
        <f>IF(SUM(K265:L265)&gt;0,1,0)</f>
        <v>#REF!</v>
      </c>
    </row>
    <row r="266" spans="1:13" ht="18.75">
      <c r="A266" s="102" t="s">
        <v>111</v>
      </c>
      <c r="B266" s="103" t="e">
        <f>IF(AND('IOC Input'!#REF!="M-OP",'IOC Input'!#REF!&lt;50000),'IOC Input'!#REF!,IF(AND('IOC Input'!#REF!="M-OP",'IOC Input'!#REF!&gt;=50000),'IOC Input'!#REF!,""))</f>
        <v>#REF!</v>
      </c>
      <c r="C266" s="103" t="e">
        <f>IF(AND('IOC Input'!#REF!="M-OP",'IOC Input'!#REF!&lt;50000),'IOC Input'!#REF!,IF(AND('IOC Input'!#REF!="M-OP",'IOC Input'!#REF!&gt;=50000),'IOC Input'!#REF!,""))</f>
        <v>#REF!</v>
      </c>
      <c r="D266" s="103" t="e">
        <f>IF(AND('IOC Input'!#REF!="M-OP",'IOC Input'!#REF!&lt;50000),'IOC Input'!#REF!,IF(AND('IOC Input'!#REF!="M-OP",'IOC Input'!#REF!&gt;=50000),'IOC Input'!#REF!,""))</f>
        <v>#REF!</v>
      </c>
      <c r="E266" s="103" t="e">
        <f>IF(AND('IOC Input'!#REF!="M-OP",'IOC Input'!#REF!&lt;50000),'IOC Input'!#REF!,IF(AND('IOC Input'!#REF!="M-OP",'IOC Input'!#REF!&gt;=50000),'IOC Input'!#REF!,""))</f>
        <v>#REF!</v>
      </c>
      <c r="F266" s="103" t="e">
        <f>IF(AND('IOC Input'!#REF!="M-OP",'IOC Input'!#REF!&lt;50000),'IOC Input'!#REF!,IF(AND('IOC Input'!#REF!="M-OP",'IOC Input'!#REF!&gt;=50000),'IOC Input'!#REF!,""))</f>
        <v>#REF!</v>
      </c>
      <c r="G266" s="103" t="e">
        <f>IF(AND('IOC Input'!#REF!="M-OP",'IOC Input'!#REF!&lt;50000),'IOC Input'!#REF!,IF(AND('IOC Input'!#REF!="M-OP",'IOC Input'!#REF!&gt;=50000),'IOC Input'!#REF!,""))</f>
        <v>#REF!</v>
      </c>
      <c r="H266" s="103" t="e">
        <f>IF(AND('IOC Input'!#REF!="M-OP",'IOC Input'!#REF!&lt;50000),'IOC Input'!#REF!,IF(AND('IOC Input'!#REF!="M-OP",'IOC Input'!#REF!&gt;=50000),'IOC Input'!#REF!,""))</f>
        <v>#REF!</v>
      </c>
      <c r="I266" s="103" t="e">
        <f>IF(AND('IOC Input'!#REF!="M-OP",'IOC Input'!#REF!&lt;50000),'IOC Input'!#REF!,IF(AND('IOC Input'!#REF!="M-OP",'IOC Input'!#REF!&gt;=50000),'IOC Input'!#REF!,""))</f>
        <v>#REF!</v>
      </c>
      <c r="J266" s="105" t="e">
        <f>IF(AND('IOC Input'!#REF!="M-OP",'IOC Input'!#REF!&lt;50000),RIGHT('IOC Input'!#REF!,6),IF(AND('IOC Input'!#REF!="M-OP",'IOC Input'!#REF!&gt;=50000),RIGHT('IOC Input'!#REF!,6),""))</f>
        <v>#REF!</v>
      </c>
      <c r="K266" s="106" t="e">
        <f>IF(AND('IOC Input'!#REF!="M-OP",'IOC Input'!#REF!="C"),'IOC Input'!#REF!,"")</f>
        <v>#REF!</v>
      </c>
      <c r="L266" s="106" t="e">
        <f>IF(AND('IOC Input'!#REF!="M-OP",'IOC Input'!#REF!="D"),'IOC Input'!#REF!,"")</f>
        <v>#REF!</v>
      </c>
      <c r="M266" t="e">
        <f t="shared" ref="M266:M272" si="25">IF(SUM(K266:L266)&gt;0,1,0)</f>
        <v>#REF!</v>
      </c>
    </row>
    <row r="267" spans="1:13" ht="18.75">
      <c r="A267" s="102" t="s">
        <v>111</v>
      </c>
      <c r="B267" s="103" t="e">
        <f>IF(AND('IOC Input'!#REF!="M-OP",'IOC Input'!#REF!&lt;50000),'IOC Input'!#REF!,IF(AND('IOC Input'!#REF!="M-OP",'IOC Input'!#REF!&gt;=50000),'IOC Input'!#REF!,""))</f>
        <v>#REF!</v>
      </c>
      <c r="C267" s="103" t="e">
        <f>IF(AND('IOC Input'!#REF!="M-OP",'IOC Input'!#REF!&lt;50000),'IOC Input'!#REF!,IF(AND('IOC Input'!#REF!="M-OP",'IOC Input'!#REF!&gt;=50000),'IOC Input'!#REF!,""))</f>
        <v>#REF!</v>
      </c>
      <c r="D267" s="103" t="e">
        <f>IF(AND('IOC Input'!#REF!="M-OP",'IOC Input'!#REF!&lt;50000),'IOC Input'!#REF!,IF(AND('IOC Input'!#REF!="M-OP",'IOC Input'!#REF!&gt;=50000),'IOC Input'!#REF!,""))</f>
        <v>#REF!</v>
      </c>
      <c r="E267" s="103" t="e">
        <f>IF(AND('IOC Input'!#REF!="M-OP",'IOC Input'!#REF!&lt;50000),'IOC Input'!#REF!,IF(AND('IOC Input'!#REF!="M-OP",'IOC Input'!#REF!&gt;=50000),'IOC Input'!#REF!,""))</f>
        <v>#REF!</v>
      </c>
      <c r="F267" s="103" t="e">
        <f>IF(AND('IOC Input'!#REF!="M-OP",'IOC Input'!#REF!&lt;50000),'IOC Input'!#REF!,IF(AND('IOC Input'!#REF!="M-OP",'IOC Input'!#REF!&gt;=50000),'IOC Input'!#REF!,""))</f>
        <v>#REF!</v>
      </c>
      <c r="G267" s="103" t="e">
        <f>IF(AND('IOC Input'!#REF!="M-OP",'IOC Input'!#REF!&lt;50000),'IOC Input'!#REF!,IF(AND('IOC Input'!#REF!="M-OP",'IOC Input'!#REF!&gt;=50000),'IOC Input'!#REF!,""))</f>
        <v>#REF!</v>
      </c>
      <c r="H267" s="103" t="e">
        <f>IF(AND('IOC Input'!#REF!="M-OP",'IOC Input'!#REF!&lt;50000),'IOC Input'!#REF!,IF(AND('IOC Input'!#REF!="M-OP",'IOC Input'!#REF!&gt;=50000),'IOC Input'!#REF!,""))</f>
        <v>#REF!</v>
      </c>
      <c r="I267" s="103" t="e">
        <f>IF(AND('IOC Input'!#REF!="M-OP",'IOC Input'!#REF!&lt;50000),'IOC Input'!#REF!,IF(AND('IOC Input'!#REF!="M-OP",'IOC Input'!#REF!&gt;=50000),'IOC Input'!#REF!,""))</f>
        <v>#REF!</v>
      </c>
      <c r="J267" s="105" t="e">
        <f>IF(AND('IOC Input'!#REF!="M-OP",'IOC Input'!#REF!&lt;50000),RIGHT('IOC Input'!#REF!,6),IF(AND('IOC Input'!#REF!="M-OP",'IOC Input'!#REF!&gt;=50000),RIGHT('IOC Input'!#REF!,6),""))</f>
        <v>#REF!</v>
      </c>
      <c r="K267" s="106" t="e">
        <f>IF(AND('IOC Input'!#REF!="M-OP",'IOC Input'!#REF!="C"),'IOC Input'!#REF!,"")</f>
        <v>#REF!</v>
      </c>
      <c r="L267" s="106" t="e">
        <f>IF(AND('IOC Input'!#REF!="M-OP",'IOC Input'!#REF!="D"),'IOC Input'!#REF!,"")</f>
        <v>#REF!</v>
      </c>
      <c r="M267" t="e">
        <f t="shared" si="25"/>
        <v>#REF!</v>
      </c>
    </row>
    <row r="268" spans="1:13" ht="18.75">
      <c r="A268" s="102" t="s">
        <v>111</v>
      </c>
      <c r="B268" s="103" t="e">
        <f>IF(AND('IOC Input'!#REF!="M-OP",'IOC Input'!#REF!&lt;50000),'IOC Input'!#REF!,IF(AND('IOC Input'!#REF!="M-OP",'IOC Input'!#REF!&gt;=50000),'IOC Input'!#REF!,""))</f>
        <v>#REF!</v>
      </c>
      <c r="C268" s="103" t="e">
        <f>IF(AND('IOC Input'!#REF!="M-OP",'IOC Input'!#REF!&lt;50000),'IOC Input'!#REF!,IF(AND('IOC Input'!#REF!="M-OP",'IOC Input'!#REF!&gt;=50000),'IOC Input'!#REF!,""))</f>
        <v>#REF!</v>
      </c>
      <c r="D268" s="103" t="e">
        <f>IF(AND('IOC Input'!#REF!="M-OP",'IOC Input'!#REF!&lt;50000),'IOC Input'!#REF!,IF(AND('IOC Input'!#REF!="M-OP",'IOC Input'!#REF!&gt;=50000),'IOC Input'!#REF!,""))</f>
        <v>#REF!</v>
      </c>
      <c r="E268" s="103" t="e">
        <f>IF(AND('IOC Input'!#REF!="M-OP",'IOC Input'!#REF!&lt;50000),'IOC Input'!#REF!,IF(AND('IOC Input'!#REF!="M-OP",'IOC Input'!#REF!&gt;=50000),'IOC Input'!#REF!,""))</f>
        <v>#REF!</v>
      </c>
      <c r="F268" s="103" t="e">
        <f>IF(AND('IOC Input'!#REF!="M-OP",'IOC Input'!#REF!&lt;50000),'IOC Input'!#REF!,IF(AND('IOC Input'!#REF!="M-OP",'IOC Input'!#REF!&gt;=50000),'IOC Input'!#REF!,""))</f>
        <v>#REF!</v>
      </c>
      <c r="G268" s="103" t="e">
        <f>IF(AND('IOC Input'!#REF!="M-OP",'IOC Input'!#REF!&lt;50000),'IOC Input'!#REF!,IF(AND('IOC Input'!#REF!="M-OP",'IOC Input'!#REF!&gt;=50000),'IOC Input'!#REF!,""))</f>
        <v>#REF!</v>
      </c>
      <c r="H268" s="103" t="e">
        <f>IF(AND('IOC Input'!#REF!="M-OP",'IOC Input'!#REF!&lt;50000),'IOC Input'!#REF!,IF(AND('IOC Input'!#REF!="M-OP",'IOC Input'!#REF!&gt;=50000),'IOC Input'!#REF!,""))</f>
        <v>#REF!</v>
      </c>
      <c r="I268" s="103" t="e">
        <f>IF(AND('IOC Input'!#REF!="M-OP",'IOC Input'!#REF!&lt;50000),'IOC Input'!#REF!,IF(AND('IOC Input'!#REF!="M-OP",'IOC Input'!#REF!&gt;=50000),'IOC Input'!#REF!,""))</f>
        <v>#REF!</v>
      </c>
      <c r="J268" s="105" t="e">
        <f>IF(AND('IOC Input'!#REF!="M-OP",'IOC Input'!#REF!&lt;50000),RIGHT('IOC Input'!#REF!,6),IF(AND('IOC Input'!#REF!="M-OP",'IOC Input'!#REF!&gt;=50000),RIGHT('IOC Input'!#REF!,6),""))</f>
        <v>#REF!</v>
      </c>
      <c r="K268" s="106" t="e">
        <f>IF(AND('IOC Input'!#REF!="M-OP",'IOC Input'!#REF!="C"),'IOC Input'!#REF!,"")</f>
        <v>#REF!</v>
      </c>
      <c r="L268" s="106" t="e">
        <f>IF(AND('IOC Input'!#REF!="M-OP",'IOC Input'!#REF!="D"),'IOC Input'!#REF!,"")</f>
        <v>#REF!</v>
      </c>
      <c r="M268" t="e">
        <f t="shared" si="25"/>
        <v>#REF!</v>
      </c>
    </row>
    <row r="269" spans="1:13" ht="18.75">
      <c r="A269" s="102" t="s">
        <v>111</v>
      </c>
      <c r="B269" s="103" t="e">
        <f>IF(AND('IOC Input'!#REF!="M-OP",'IOC Input'!#REF!&lt;50000),'IOC Input'!#REF!,IF(AND('IOC Input'!#REF!="M-OP",'IOC Input'!#REF!&gt;=50000),'IOC Input'!#REF!,""))</f>
        <v>#REF!</v>
      </c>
      <c r="C269" s="103" t="e">
        <f>IF(AND('IOC Input'!#REF!="M-OP",'IOC Input'!#REF!&lt;50000),'IOC Input'!#REF!,IF(AND('IOC Input'!#REF!="M-OP",'IOC Input'!#REF!&gt;=50000),'IOC Input'!#REF!,""))</f>
        <v>#REF!</v>
      </c>
      <c r="D269" s="103" t="e">
        <f>IF(AND('IOC Input'!#REF!="M-OP",'IOC Input'!#REF!&lt;50000),'IOC Input'!#REF!,IF(AND('IOC Input'!#REF!="M-OP",'IOC Input'!#REF!&gt;=50000),'IOC Input'!#REF!,""))</f>
        <v>#REF!</v>
      </c>
      <c r="E269" s="103" t="e">
        <f>IF(AND('IOC Input'!#REF!="M-OP",'IOC Input'!#REF!&lt;50000),'IOC Input'!#REF!,IF(AND('IOC Input'!#REF!="M-OP",'IOC Input'!#REF!&gt;=50000),'IOC Input'!#REF!,""))</f>
        <v>#REF!</v>
      </c>
      <c r="F269" s="103" t="e">
        <f>IF(AND('IOC Input'!#REF!="M-OP",'IOC Input'!#REF!&lt;50000),'IOC Input'!#REF!,IF(AND('IOC Input'!#REF!="M-OP",'IOC Input'!#REF!&gt;=50000),'IOC Input'!#REF!,""))</f>
        <v>#REF!</v>
      </c>
      <c r="G269" s="103" t="e">
        <f>IF(AND('IOC Input'!#REF!="M-OP",'IOC Input'!#REF!&lt;50000),'IOC Input'!#REF!,IF(AND('IOC Input'!#REF!="M-OP",'IOC Input'!#REF!&gt;=50000),'IOC Input'!#REF!,""))</f>
        <v>#REF!</v>
      </c>
      <c r="H269" s="103" t="e">
        <f>IF(AND('IOC Input'!#REF!="M-OP",'IOC Input'!#REF!&lt;50000),'IOC Input'!#REF!,IF(AND('IOC Input'!#REF!="M-OP",'IOC Input'!#REF!&gt;=50000),'IOC Input'!#REF!,""))</f>
        <v>#REF!</v>
      </c>
      <c r="I269" s="103" t="e">
        <f>IF(AND('IOC Input'!#REF!="M-OP",'IOC Input'!#REF!&lt;50000),'IOC Input'!#REF!,IF(AND('IOC Input'!#REF!="M-OP",'IOC Input'!#REF!&gt;=50000),'IOC Input'!#REF!,""))</f>
        <v>#REF!</v>
      </c>
      <c r="J269" s="105" t="e">
        <f>IF(AND('IOC Input'!#REF!="M-OP",'IOC Input'!#REF!&lt;50000),RIGHT('IOC Input'!#REF!,6),IF(AND('IOC Input'!#REF!="M-OP",'IOC Input'!#REF!&gt;=50000),RIGHT('IOC Input'!#REF!,6),""))</f>
        <v>#REF!</v>
      </c>
      <c r="K269" s="106" t="e">
        <f>IF(AND('IOC Input'!#REF!="M-OP",'IOC Input'!#REF!="C"),'IOC Input'!#REF!,"")</f>
        <v>#REF!</v>
      </c>
      <c r="L269" s="106" t="e">
        <f>IF(AND('IOC Input'!#REF!="M-OP",'IOC Input'!#REF!="D"),'IOC Input'!#REF!,"")</f>
        <v>#REF!</v>
      </c>
      <c r="M269" t="e">
        <f t="shared" si="25"/>
        <v>#REF!</v>
      </c>
    </row>
    <row r="270" spans="1:13" ht="18.75">
      <c r="A270" s="102" t="s">
        <v>111</v>
      </c>
      <c r="B270" s="103" t="e">
        <f>IF(AND('IOC Input'!#REF!="M-OP",'IOC Input'!#REF!&lt;50000),'IOC Input'!#REF!,IF(AND('IOC Input'!#REF!="M-OP",'IOC Input'!#REF!&gt;=50000),'IOC Input'!#REF!,""))</f>
        <v>#REF!</v>
      </c>
      <c r="C270" s="103" t="e">
        <f>IF(AND('IOC Input'!#REF!="M-OP",'IOC Input'!#REF!&lt;50000),'IOC Input'!#REF!,IF(AND('IOC Input'!#REF!="M-OP",'IOC Input'!#REF!&gt;=50000),'IOC Input'!#REF!,""))</f>
        <v>#REF!</v>
      </c>
      <c r="D270" s="103" t="e">
        <f>IF(AND('IOC Input'!#REF!="M-OP",'IOC Input'!#REF!&lt;50000),'IOC Input'!#REF!,IF(AND('IOC Input'!#REF!="M-OP",'IOC Input'!#REF!&gt;=50000),'IOC Input'!#REF!,""))</f>
        <v>#REF!</v>
      </c>
      <c r="E270" s="103" t="e">
        <f>IF(AND('IOC Input'!#REF!="M-OP",'IOC Input'!#REF!&lt;50000),'IOC Input'!#REF!,IF(AND('IOC Input'!#REF!="M-OP",'IOC Input'!#REF!&gt;=50000),'IOC Input'!#REF!,""))</f>
        <v>#REF!</v>
      </c>
      <c r="F270" s="103" t="e">
        <f>IF(AND('IOC Input'!#REF!="M-OP",'IOC Input'!#REF!&lt;50000),'IOC Input'!#REF!,IF(AND('IOC Input'!#REF!="M-OP",'IOC Input'!#REF!&gt;=50000),'IOC Input'!#REF!,""))</f>
        <v>#REF!</v>
      </c>
      <c r="G270" s="103" t="e">
        <f>IF(AND('IOC Input'!#REF!="M-OP",'IOC Input'!#REF!&lt;50000),'IOC Input'!#REF!,IF(AND('IOC Input'!#REF!="M-OP",'IOC Input'!#REF!&gt;=50000),'IOC Input'!#REF!,""))</f>
        <v>#REF!</v>
      </c>
      <c r="H270" s="103" t="e">
        <f>IF(AND('IOC Input'!#REF!="M-OP",'IOC Input'!#REF!&lt;50000),'IOC Input'!#REF!,IF(AND('IOC Input'!#REF!="M-OP",'IOC Input'!#REF!&gt;=50000),'IOC Input'!#REF!,""))</f>
        <v>#REF!</v>
      </c>
      <c r="I270" s="103" t="e">
        <f>IF(AND('IOC Input'!#REF!="M-OP",'IOC Input'!#REF!&lt;50000),'IOC Input'!#REF!,IF(AND('IOC Input'!#REF!="M-OP",'IOC Input'!#REF!&gt;=50000),'IOC Input'!#REF!,""))</f>
        <v>#REF!</v>
      </c>
      <c r="J270" s="105" t="e">
        <f>IF(AND('IOC Input'!#REF!="M-OP",'IOC Input'!#REF!&lt;50000),RIGHT('IOC Input'!#REF!,6),IF(AND('IOC Input'!#REF!="M-OP",'IOC Input'!#REF!&gt;=50000),RIGHT('IOC Input'!#REF!,6),""))</f>
        <v>#REF!</v>
      </c>
      <c r="K270" s="106" t="e">
        <f>IF(AND('IOC Input'!#REF!="M-OP",'IOC Input'!#REF!="C"),'IOC Input'!#REF!,"")</f>
        <v>#REF!</v>
      </c>
      <c r="L270" s="106" t="e">
        <f>IF(AND('IOC Input'!#REF!="M-OP",'IOC Input'!#REF!="D"),'IOC Input'!#REF!,"")</f>
        <v>#REF!</v>
      </c>
      <c r="M270" t="e">
        <f t="shared" si="25"/>
        <v>#REF!</v>
      </c>
    </row>
    <row r="271" spans="1:13" ht="18.75">
      <c r="A271" s="102" t="s">
        <v>111</v>
      </c>
      <c r="B271" s="103" t="e">
        <f>IF(AND('IOC Input'!#REF!="M-OP",'IOC Input'!#REF!&lt;50000),'IOC Input'!#REF!,IF(AND('IOC Input'!#REF!="M-OP",'IOC Input'!#REF!&gt;=50000),'IOC Input'!#REF!,""))</f>
        <v>#REF!</v>
      </c>
      <c r="C271" s="103" t="e">
        <f>IF(AND('IOC Input'!#REF!="M-OP",'IOC Input'!#REF!&lt;50000),'IOC Input'!#REF!,IF(AND('IOC Input'!#REF!="M-OP",'IOC Input'!#REF!&gt;=50000),'IOC Input'!#REF!,""))</f>
        <v>#REF!</v>
      </c>
      <c r="D271" s="103" t="e">
        <f>IF(AND('IOC Input'!#REF!="M-OP",'IOC Input'!#REF!&lt;50000),'IOC Input'!#REF!,IF(AND('IOC Input'!#REF!="M-OP",'IOC Input'!#REF!&gt;=50000),'IOC Input'!#REF!,""))</f>
        <v>#REF!</v>
      </c>
      <c r="E271" s="103" t="e">
        <f>IF(AND('IOC Input'!#REF!="M-OP",'IOC Input'!#REF!&lt;50000),'IOC Input'!#REF!,IF(AND('IOC Input'!#REF!="M-OP",'IOC Input'!#REF!&gt;=50000),'IOC Input'!#REF!,""))</f>
        <v>#REF!</v>
      </c>
      <c r="F271" s="103" t="e">
        <f>IF(AND('IOC Input'!#REF!="M-OP",'IOC Input'!#REF!&lt;50000),'IOC Input'!#REF!,IF(AND('IOC Input'!#REF!="M-OP",'IOC Input'!#REF!&gt;=50000),'IOC Input'!#REF!,""))</f>
        <v>#REF!</v>
      </c>
      <c r="G271" s="103" t="e">
        <f>IF(AND('IOC Input'!#REF!="M-OP",'IOC Input'!#REF!&lt;50000),'IOC Input'!#REF!,IF(AND('IOC Input'!#REF!="M-OP",'IOC Input'!#REF!&gt;=50000),'IOC Input'!#REF!,""))</f>
        <v>#REF!</v>
      </c>
      <c r="H271" s="103" t="e">
        <f>IF(AND('IOC Input'!#REF!="M-OP",'IOC Input'!#REF!&lt;50000),'IOC Input'!#REF!,IF(AND('IOC Input'!#REF!="M-OP",'IOC Input'!#REF!&gt;=50000),'IOC Input'!#REF!,""))</f>
        <v>#REF!</v>
      </c>
      <c r="I271" s="103" t="e">
        <f>IF(AND('IOC Input'!#REF!="M-OP",'IOC Input'!#REF!&lt;50000),'IOC Input'!#REF!,IF(AND('IOC Input'!#REF!="M-OP",'IOC Input'!#REF!&gt;=50000),'IOC Input'!#REF!,""))</f>
        <v>#REF!</v>
      </c>
      <c r="J271" s="105" t="e">
        <f>IF(AND('IOC Input'!#REF!="M-OP",'IOC Input'!#REF!&lt;50000),RIGHT('IOC Input'!#REF!,6),IF(AND('IOC Input'!#REF!="M-OP",'IOC Input'!#REF!&gt;=50000),RIGHT('IOC Input'!#REF!,6),""))</f>
        <v>#REF!</v>
      </c>
      <c r="K271" s="106" t="e">
        <f>IF(AND('IOC Input'!#REF!="M-OP",'IOC Input'!#REF!="C"),'IOC Input'!#REF!,"")</f>
        <v>#REF!</v>
      </c>
      <c r="L271" s="106" t="e">
        <f>IF(AND('IOC Input'!#REF!="M-OP",'IOC Input'!#REF!="D"),'IOC Input'!#REF!,"")</f>
        <v>#REF!</v>
      </c>
      <c r="M271" t="e">
        <f t="shared" si="25"/>
        <v>#REF!</v>
      </c>
    </row>
    <row r="272" spans="1:13" ht="18.75">
      <c r="A272" s="102" t="s">
        <v>111</v>
      </c>
      <c r="B272" s="103" t="e">
        <f>IF(AND('IOC Input'!#REF!="M-OP",'IOC Input'!#REF!&lt;50000),'IOC Input'!#REF!,IF(AND('IOC Input'!#REF!="M-OP",'IOC Input'!#REF!&gt;=50000),'IOC Input'!#REF!,""))</f>
        <v>#REF!</v>
      </c>
      <c r="C272" s="103" t="e">
        <f>IF(AND('IOC Input'!#REF!="M-OP",'IOC Input'!#REF!&lt;50000),'IOC Input'!#REF!,IF(AND('IOC Input'!#REF!="M-OP",'IOC Input'!#REF!&gt;=50000),'IOC Input'!#REF!,""))</f>
        <v>#REF!</v>
      </c>
      <c r="D272" s="103" t="e">
        <f>IF(AND('IOC Input'!#REF!="M-OP",'IOC Input'!#REF!&lt;50000),'IOC Input'!#REF!,IF(AND('IOC Input'!#REF!="M-OP",'IOC Input'!#REF!&gt;=50000),'IOC Input'!#REF!,""))</f>
        <v>#REF!</v>
      </c>
      <c r="E272" s="103" t="e">
        <f>IF(AND('IOC Input'!#REF!="M-OP",'IOC Input'!#REF!&lt;50000),'IOC Input'!#REF!,IF(AND('IOC Input'!#REF!="M-OP",'IOC Input'!#REF!&gt;=50000),'IOC Input'!#REF!,""))</f>
        <v>#REF!</v>
      </c>
      <c r="F272" s="103" t="e">
        <f>IF(AND('IOC Input'!#REF!="M-OP",'IOC Input'!#REF!&lt;50000),'IOC Input'!#REF!,IF(AND('IOC Input'!#REF!="M-OP",'IOC Input'!#REF!&gt;=50000),'IOC Input'!#REF!,""))</f>
        <v>#REF!</v>
      </c>
      <c r="G272" s="103" t="e">
        <f>IF(AND('IOC Input'!#REF!="M-OP",'IOC Input'!#REF!&lt;50000),'IOC Input'!#REF!,IF(AND('IOC Input'!#REF!="M-OP",'IOC Input'!#REF!&gt;=50000),'IOC Input'!#REF!,""))</f>
        <v>#REF!</v>
      </c>
      <c r="H272" s="107"/>
      <c r="I272" s="103" t="e">
        <f>IF(AND('IOC Input'!#REF!="M-OP",'IOC Input'!#REF!&lt;50000),'IOC Input'!#REF!,IF(AND('IOC Input'!#REF!="M-OP",'IOC Input'!#REF!&gt;=50000),'IOC Input'!#REF!,""))</f>
        <v>#REF!</v>
      </c>
      <c r="J272" s="105" t="e">
        <f>IF(AND('IOC Input'!#REF!="M-OP",'IOC Input'!#REF!&lt;50000),RIGHT('IOC Input'!#REF!,6),IF(AND('IOC Input'!#REF!="M-OP",'IOC Input'!#REF!&gt;=50000),RIGHT('IOC Input'!#REF!,6),""))</f>
        <v>#REF!</v>
      </c>
      <c r="K272" s="106" t="e">
        <f>IF(AND('IOC Input'!#REF!="M-OP",'IOC Input'!#REF!="C"),'IOC Input'!#REF!,"")</f>
        <v>#REF!</v>
      </c>
      <c r="L272" s="106" t="e">
        <f>IF(AND('IOC Input'!#REF!="M-OP",'IOC Input'!#REF!="D"),'IOC Input'!#REF!,"")</f>
        <v>#REF!</v>
      </c>
      <c r="M272" t="e">
        <f t="shared" si="25"/>
        <v>#REF!</v>
      </c>
    </row>
    <row r="273" spans="1:13" ht="18.75">
      <c r="A273" s="102"/>
      <c r="B273" s="103"/>
      <c r="C273" s="104"/>
      <c r="D273" s="103"/>
      <c r="E273" s="104"/>
      <c r="F273" s="103"/>
      <c r="G273" s="103"/>
      <c r="H273" s="104"/>
      <c r="I273" s="103"/>
      <c r="J273" s="105"/>
      <c r="K273" s="106"/>
      <c r="L273" s="106"/>
    </row>
    <row r="274" spans="1:13" ht="18.75">
      <c r="A274" s="102" t="s">
        <v>111</v>
      </c>
      <c r="B274" s="103" t="e">
        <f>IF(AND('IOC Input'!#REF!="M-OP",'IOC Input'!#REF!&lt;50000),"119503",IF(AND('IOC Input'!#REF!="M-OP",'IOC Input'!#REF!&gt;=50000),"119500",""))</f>
        <v>#REF!</v>
      </c>
      <c r="C274" s="104"/>
      <c r="D274" s="103"/>
      <c r="E274" s="104"/>
      <c r="F274" s="103"/>
      <c r="G274" s="103"/>
      <c r="H274" s="103" t="e">
        <f>IF(AND('IOC Input'!#REF!="M-OP",'IOC Input'!#REF!&lt;50000),'IOC Input'!#REF!,IF(AND('IOC Input'!#REF!="M-OP",'IOC Input'!#REF!&gt;=50000),'IOC Input'!#REF!,""))</f>
        <v>#REF!</v>
      </c>
      <c r="I274" s="103" t="e">
        <f>+I275</f>
        <v>#REF!</v>
      </c>
      <c r="J274" s="105" t="e">
        <f>+J275</f>
        <v>#REF!</v>
      </c>
      <c r="K274" s="106" t="e">
        <f>IF(AND('IOC Input'!#REF!="M-OP",'IOC Input'!#REF!="C"),'IOC Input'!#REF!,"")</f>
        <v>#REF!</v>
      </c>
      <c r="L274" s="106" t="e">
        <f>IF(AND('IOC Input'!#REF!="M-OP",'IOC Input'!#REF!="D"),'IOC Input'!#REF!,"")</f>
        <v>#REF!</v>
      </c>
      <c r="M274" t="e">
        <f>IF(SUM(K274:L274)&gt;0,1,0)</f>
        <v>#REF!</v>
      </c>
    </row>
    <row r="275" spans="1:13" ht="18.75">
      <c r="A275" s="102" t="s">
        <v>111</v>
      </c>
      <c r="B275" s="103" t="e">
        <f>IF(AND('IOC Input'!#REF!="M-OP",'IOC Input'!#REF!&lt;50000),'IOC Input'!#REF!,IF(AND('IOC Input'!#REF!="M-OP",'IOC Input'!#REF!&gt;=50000),'IOC Input'!#REF!,""))</f>
        <v>#REF!</v>
      </c>
      <c r="C275" s="103" t="e">
        <f>IF(AND('IOC Input'!#REF!="M-OP",'IOC Input'!#REF!&lt;50000),'IOC Input'!#REF!,IF(AND('IOC Input'!#REF!="M-OP",'IOC Input'!#REF!&gt;=50000),'IOC Input'!#REF!,""))</f>
        <v>#REF!</v>
      </c>
      <c r="D275" s="103" t="e">
        <f>IF(AND('IOC Input'!#REF!="M-OP",'IOC Input'!#REF!&lt;50000),'IOC Input'!#REF!,IF(AND('IOC Input'!#REF!="M-OP",'IOC Input'!#REF!&gt;=50000),'IOC Input'!#REF!,""))</f>
        <v>#REF!</v>
      </c>
      <c r="E275" s="103" t="e">
        <f>IF(AND('IOC Input'!#REF!="M-OP",'IOC Input'!#REF!&lt;50000),'IOC Input'!#REF!,IF(AND('IOC Input'!#REF!="M-OP",'IOC Input'!#REF!&gt;=50000),'IOC Input'!#REF!,""))</f>
        <v>#REF!</v>
      </c>
      <c r="F275" s="103" t="e">
        <f>IF(AND('IOC Input'!#REF!="M-OP",'IOC Input'!#REF!&lt;50000),'IOC Input'!#REF!,IF(AND('IOC Input'!#REF!="M-OP",'IOC Input'!#REF!&gt;=50000),'IOC Input'!#REF!,""))</f>
        <v>#REF!</v>
      </c>
      <c r="G275" s="103" t="e">
        <f>IF(AND('IOC Input'!#REF!="M-OP",'IOC Input'!#REF!&lt;50000),'IOC Input'!#REF!,IF(AND('IOC Input'!#REF!="M-OP",'IOC Input'!#REF!&gt;=50000),'IOC Input'!#REF!,""))</f>
        <v>#REF!</v>
      </c>
      <c r="H275" s="103" t="e">
        <f>IF(AND('IOC Input'!#REF!="M-OP",'IOC Input'!#REF!&lt;50000),'IOC Input'!#REF!,IF(AND('IOC Input'!#REF!="M-OP",'IOC Input'!#REF!&gt;=50000),'IOC Input'!#REF!,""))</f>
        <v>#REF!</v>
      </c>
      <c r="I275" s="103" t="e">
        <f>IF(AND('IOC Input'!#REF!="M-OP",'IOC Input'!#REF!&lt;50000),'IOC Input'!#REF!,IF(AND('IOC Input'!#REF!="M-OP",'IOC Input'!#REF!&gt;=50000),'IOC Input'!#REF!,""))</f>
        <v>#REF!</v>
      </c>
      <c r="J275" s="105" t="e">
        <f>IF(AND('IOC Input'!#REF!="M-OP",'IOC Input'!#REF!&lt;50000),RIGHT('IOC Input'!#REF!,6),IF(AND('IOC Input'!#REF!="M-OP",'IOC Input'!#REF!&gt;=50000),RIGHT('IOC Input'!#REF!,6),""))</f>
        <v>#REF!</v>
      </c>
      <c r="K275" s="106" t="e">
        <f>IF(AND('IOC Input'!#REF!="M-OP",'IOC Input'!#REF!="C"),'IOC Input'!#REF!,"")</f>
        <v>#REF!</v>
      </c>
      <c r="L275" s="106" t="e">
        <f>IF(AND('IOC Input'!#REF!="M-OP",'IOC Input'!#REF!="D"),'IOC Input'!#REF!,"")</f>
        <v>#REF!</v>
      </c>
      <c r="M275" t="e">
        <f t="shared" ref="M275:M281" si="26">IF(SUM(K275:L275)&gt;0,1,0)</f>
        <v>#REF!</v>
      </c>
    </row>
    <row r="276" spans="1:13" ht="18.75">
      <c r="A276" s="102" t="s">
        <v>111</v>
      </c>
      <c r="B276" s="103" t="e">
        <f>IF(AND('IOC Input'!#REF!="M-OP",'IOC Input'!#REF!&lt;50000),'IOC Input'!#REF!,IF(AND('IOC Input'!#REF!="M-OP",'IOC Input'!#REF!&gt;=50000),'IOC Input'!#REF!,""))</f>
        <v>#REF!</v>
      </c>
      <c r="C276" s="103" t="e">
        <f>IF(AND('IOC Input'!#REF!="M-OP",'IOC Input'!#REF!&lt;50000),'IOC Input'!#REF!,IF(AND('IOC Input'!#REF!="M-OP",'IOC Input'!#REF!&gt;=50000),'IOC Input'!#REF!,""))</f>
        <v>#REF!</v>
      </c>
      <c r="D276" s="103" t="e">
        <f>IF(AND('IOC Input'!#REF!="M-OP",'IOC Input'!#REF!&lt;50000),'IOC Input'!#REF!,IF(AND('IOC Input'!#REF!="M-OP",'IOC Input'!#REF!&gt;=50000),'IOC Input'!#REF!,""))</f>
        <v>#REF!</v>
      </c>
      <c r="E276" s="103" t="e">
        <f>IF(AND('IOC Input'!#REF!="M-OP",'IOC Input'!#REF!&lt;50000),'IOC Input'!#REF!,IF(AND('IOC Input'!#REF!="M-OP",'IOC Input'!#REF!&gt;=50000),'IOC Input'!#REF!,""))</f>
        <v>#REF!</v>
      </c>
      <c r="F276" s="103" t="e">
        <f>IF(AND('IOC Input'!#REF!="M-OP",'IOC Input'!#REF!&lt;50000),'IOC Input'!#REF!,IF(AND('IOC Input'!#REF!="M-OP",'IOC Input'!#REF!&gt;=50000),'IOC Input'!#REF!,""))</f>
        <v>#REF!</v>
      </c>
      <c r="G276" s="103" t="e">
        <f>IF(AND('IOC Input'!#REF!="M-OP",'IOC Input'!#REF!&lt;50000),'IOC Input'!#REF!,IF(AND('IOC Input'!#REF!="M-OP",'IOC Input'!#REF!&gt;=50000),'IOC Input'!#REF!,""))</f>
        <v>#REF!</v>
      </c>
      <c r="H276" s="103" t="e">
        <f>IF(AND('IOC Input'!#REF!="M-OP",'IOC Input'!#REF!&lt;50000),'IOC Input'!#REF!,IF(AND('IOC Input'!#REF!="M-OP",'IOC Input'!#REF!&gt;=50000),'IOC Input'!#REF!,""))</f>
        <v>#REF!</v>
      </c>
      <c r="I276" s="103" t="e">
        <f>IF(AND('IOC Input'!#REF!="M-OP",'IOC Input'!#REF!&lt;50000),'IOC Input'!#REF!,IF(AND('IOC Input'!#REF!="M-OP",'IOC Input'!#REF!&gt;=50000),'IOC Input'!#REF!,""))</f>
        <v>#REF!</v>
      </c>
      <c r="J276" s="105" t="e">
        <f>IF(AND('IOC Input'!#REF!="M-OP",'IOC Input'!#REF!&lt;50000),RIGHT('IOC Input'!#REF!,6),IF(AND('IOC Input'!#REF!="M-OP",'IOC Input'!#REF!&gt;=50000),RIGHT('IOC Input'!#REF!,6),""))</f>
        <v>#REF!</v>
      </c>
      <c r="K276" s="106" t="e">
        <f>IF(AND('IOC Input'!#REF!="M-OP",'IOC Input'!#REF!="C"),'IOC Input'!#REF!,"")</f>
        <v>#REF!</v>
      </c>
      <c r="L276" s="106" t="e">
        <f>IF(AND('IOC Input'!#REF!="M-OP",'IOC Input'!#REF!="D"),'IOC Input'!#REF!,"")</f>
        <v>#REF!</v>
      </c>
      <c r="M276" t="e">
        <f t="shared" si="26"/>
        <v>#REF!</v>
      </c>
    </row>
    <row r="277" spans="1:13" ht="18.75">
      <c r="A277" s="102" t="s">
        <v>111</v>
      </c>
      <c r="B277" s="103" t="e">
        <f>IF(AND('IOC Input'!#REF!="M-OP",'IOC Input'!#REF!&lt;50000),'IOC Input'!#REF!,IF(AND('IOC Input'!#REF!="M-OP",'IOC Input'!#REF!&gt;=50000),'IOC Input'!#REF!,""))</f>
        <v>#REF!</v>
      </c>
      <c r="C277" s="103" t="e">
        <f>IF(AND('IOC Input'!#REF!="M-OP",'IOC Input'!#REF!&lt;50000),'IOC Input'!#REF!,IF(AND('IOC Input'!#REF!="M-OP",'IOC Input'!#REF!&gt;=50000),'IOC Input'!#REF!,""))</f>
        <v>#REF!</v>
      </c>
      <c r="D277" s="103" t="e">
        <f>IF(AND('IOC Input'!#REF!="M-OP",'IOC Input'!#REF!&lt;50000),'IOC Input'!#REF!,IF(AND('IOC Input'!#REF!="M-OP",'IOC Input'!#REF!&gt;=50000),'IOC Input'!#REF!,""))</f>
        <v>#REF!</v>
      </c>
      <c r="E277" s="103" t="e">
        <f>IF(AND('IOC Input'!#REF!="M-OP",'IOC Input'!#REF!&lt;50000),'IOC Input'!#REF!,IF(AND('IOC Input'!#REF!="M-OP",'IOC Input'!#REF!&gt;=50000),'IOC Input'!#REF!,""))</f>
        <v>#REF!</v>
      </c>
      <c r="F277" s="103" t="e">
        <f>IF(AND('IOC Input'!#REF!="M-OP",'IOC Input'!#REF!&lt;50000),'IOC Input'!#REF!,IF(AND('IOC Input'!#REF!="M-OP",'IOC Input'!#REF!&gt;=50000),'IOC Input'!#REF!,""))</f>
        <v>#REF!</v>
      </c>
      <c r="G277" s="103" t="e">
        <f>IF(AND('IOC Input'!#REF!="M-OP",'IOC Input'!#REF!&lt;50000),'IOC Input'!#REF!,IF(AND('IOC Input'!#REF!="M-OP",'IOC Input'!#REF!&gt;=50000),'IOC Input'!#REF!,""))</f>
        <v>#REF!</v>
      </c>
      <c r="H277" s="103" t="e">
        <f>IF(AND('IOC Input'!#REF!="M-OP",'IOC Input'!#REF!&lt;50000),'IOC Input'!#REF!,IF(AND('IOC Input'!#REF!="M-OP",'IOC Input'!#REF!&gt;=50000),'IOC Input'!#REF!,""))</f>
        <v>#REF!</v>
      </c>
      <c r="I277" s="103" t="e">
        <f>IF(AND('IOC Input'!#REF!="M-OP",'IOC Input'!#REF!&lt;50000),'IOC Input'!#REF!,IF(AND('IOC Input'!#REF!="M-OP",'IOC Input'!#REF!&gt;=50000),'IOC Input'!#REF!,""))</f>
        <v>#REF!</v>
      </c>
      <c r="J277" s="105" t="e">
        <f>IF(AND('IOC Input'!#REF!="M-OP",'IOC Input'!#REF!&lt;50000),RIGHT('IOC Input'!#REF!,6),IF(AND('IOC Input'!#REF!="M-OP",'IOC Input'!#REF!&gt;=50000),RIGHT('IOC Input'!#REF!,6),""))</f>
        <v>#REF!</v>
      </c>
      <c r="K277" s="106" t="e">
        <f>IF(AND('IOC Input'!#REF!="M-OP",'IOC Input'!#REF!="C"),'IOC Input'!#REF!,"")</f>
        <v>#REF!</v>
      </c>
      <c r="L277" s="106" t="e">
        <f>IF(AND('IOC Input'!#REF!="M-OP",'IOC Input'!#REF!="D"),'IOC Input'!#REF!,"")</f>
        <v>#REF!</v>
      </c>
      <c r="M277" t="e">
        <f t="shared" si="26"/>
        <v>#REF!</v>
      </c>
    </row>
    <row r="278" spans="1:13" ht="18.75">
      <c r="A278" s="102" t="s">
        <v>111</v>
      </c>
      <c r="B278" s="103" t="e">
        <f>IF(AND('IOC Input'!#REF!="M-OP",'IOC Input'!#REF!&lt;50000),'IOC Input'!#REF!,IF(AND('IOC Input'!#REF!="M-OP",'IOC Input'!#REF!&gt;=50000),'IOC Input'!#REF!,""))</f>
        <v>#REF!</v>
      </c>
      <c r="C278" s="103" t="e">
        <f>IF(AND('IOC Input'!#REF!="M-OP",'IOC Input'!#REF!&lt;50000),'IOC Input'!#REF!,IF(AND('IOC Input'!#REF!="M-OP",'IOC Input'!#REF!&gt;=50000),'IOC Input'!#REF!,""))</f>
        <v>#REF!</v>
      </c>
      <c r="D278" s="103" t="e">
        <f>IF(AND('IOC Input'!#REF!="M-OP",'IOC Input'!#REF!&lt;50000),'IOC Input'!#REF!,IF(AND('IOC Input'!#REF!="M-OP",'IOC Input'!#REF!&gt;=50000),'IOC Input'!#REF!,""))</f>
        <v>#REF!</v>
      </c>
      <c r="E278" s="103" t="e">
        <f>IF(AND('IOC Input'!#REF!="M-OP",'IOC Input'!#REF!&lt;50000),'IOC Input'!#REF!,IF(AND('IOC Input'!#REF!="M-OP",'IOC Input'!#REF!&gt;=50000),'IOC Input'!#REF!,""))</f>
        <v>#REF!</v>
      </c>
      <c r="F278" s="103" t="e">
        <f>IF(AND('IOC Input'!#REF!="M-OP",'IOC Input'!#REF!&lt;50000),'IOC Input'!#REF!,IF(AND('IOC Input'!#REF!="M-OP",'IOC Input'!#REF!&gt;=50000),'IOC Input'!#REF!,""))</f>
        <v>#REF!</v>
      </c>
      <c r="G278" s="103" t="e">
        <f>IF(AND('IOC Input'!#REF!="M-OP",'IOC Input'!#REF!&lt;50000),'IOC Input'!#REF!,IF(AND('IOC Input'!#REF!="M-OP",'IOC Input'!#REF!&gt;=50000),'IOC Input'!#REF!,""))</f>
        <v>#REF!</v>
      </c>
      <c r="H278" s="103" t="e">
        <f>IF(AND('IOC Input'!#REF!="M-OP",'IOC Input'!#REF!&lt;50000),'IOC Input'!#REF!,IF(AND('IOC Input'!#REF!="M-OP",'IOC Input'!#REF!&gt;=50000),'IOC Input'!#REF!,""))</f>
        <v>#REF!</v>
      </c>
      <c r="I278" s="103" t="e">
        <f>IF(AND('IOC Input'!#REF!="M-OP",'IOC Input'!#REF!&lt;50000),'IOC Input'!#REF!,IF(AND('IOC Input'!#REF!="M-OP",'IOC Input'!#REF!&gt;=50000),'IOC Input'!#REF!,""))</f>
        <v>#REF!</v>
      </c>
      <c r="J278" s="105" t="e">
        <f>IF(AND('IOC Input'!#REF!="M-OP",'IOC Input'!#REF!&lt;50000),RIGHT('IOC Input'!#REF!,6),IF(AND('IOC Input'!#REF!="M-OP",'IOC Input'!#REF!&gt;=50000),RIGHT('IOC Input'!#REF!,6),""))</f>
        <v>#REF!</v>
      </c>
      <c r="K278" s="106" t="e">
        <f>IF(AND('IOC Input'!#REF!="M-OP",'IOC Input'!#REF!="C"),'IOC Input'!#REF!,"")</f>
        <v>#REF!</v>
      </c>
      <c r="L278" s="106" t="e">
        <f>IF(AND('IOC Input'!#REF!="M-OP",'IOC Input'!#REF!="D"),'IOC Input'!#REF!,"")</f>
        <v>#REF!</v>
      </c>
      <c r="M278" t="e">
        <f t="shared" si="26"/>
        <v>#REF!</v>
      </c>
    </row>
    <row r="279" spans="1:13" ht="18.75">
      <c r="A279" s="102" t="s">
        <v>111</v>
      </c>
      <c r="B279" s="103" t="e">
        <f>IF(AND('IOC Input'!#REF!="M-OP",'IOC Input'!#REF!&lt;50000),'IOC Input'!#REF!,IF(AND('IOC Input'!#REF!="M-OP",'IOC Input'!#REF!&gt;=50000),'IOC Input'!#REF!,""))</f>
        <v>#REF!</v>
      </c>
      <c r="C279" s="103" t="e">
        <f>IF(AND('IOC Input'!#REF!="M-OP",'IOC Input'!#REF!&lt;50000),'IOC Input'!#REF!,IF(AND('IOC Input'!#REF!="M-OP",'IOC Input'!#REF!&gt;=50000),'IOC Input'!#REF!,""))</f>
        <v>#REF!</v>
      </c>
      <c r="D279" s="103" t="e">
        <f>IF(AND('IOC Input'!#REF!="M-OP",'IOC Input'!#REF!&lt;50000),'IOC Input'!#REF!,IF(AND('IOC Input'!#REF!="M-OP",'IOC Input'!#REF!&gt;=50000),'IOC Input'!#REF!,""))</f>
        <v>#REF!</v>
      </c>
      <c r="E279" s="103" t="e">
        <f>IF(AND('IOC Input'!#REF!="M-OP",'IOC Input'!#REF!&lt;50000),'IOC Input'!#REF!,IF(AND('IOC Input'!#REF!="M-OP",'IOC Input'!#REF!&gt;=50000),'IOC Input'!#REF!,""))</f>
        <v>#REF!</v>
      </c>
      <c r="F279" s="103" t="e">
        <f>IF(AND('IOC Input'!#REF!="M-OP",'IOC Input'!#REF!&lt;50000),'IOC Input'!#REF!,IF(AND('IOC Input'!#REF!="M-OP",'IOC Input'!#REF!&gt;=50000),'IOC Input'!#REF!,""))</f>
        <v>#REF!</v>
      </c>
      <c r="G279" s="103" t="e">
        <f>IF(AND('IOC Input'!#REF!="M-OP",'IOC Input'!#REF!&lt;50000),'IOC Input'!#REF!,IF(AND('IOC Input'!#REF!="M-OP",'IOC Input'!#REF!&gt;=50000),'IOC Input'!#REF!,""))</f>
        <v>#REF!</v>
      </c>
      <c r="H279" s="103" t="e">
        <f>IF(AND('IOC Input'!#REF!="M-OP",'IOC Input'!#REF!&lt;50000),'IOC Input'!#REF!,IF(AND('IOC Input'!#REF!="M-OP",'IOC Input'!#REF!&gt;=50000),'IOC Input'!#REF!,""))</f>
        <v>#REF!</v>
      </c>
      <c r="I279" s="103" t="e">
        <f>IF(AND('IOC Input'!#REF!="M-OP",'IOC Input'!#REF!&lt;50000),'IOC Input'!#REF!,IF(AND('IOC Input'!#REF!="M-OP",'IOC Input'!#REF!&gt;=50000),'IOC Input'!#REF!,""))</f>
        <v>#REF!</v>
      </c>
      <c r="J279" s="105" t="e">
        <f>IF(AND('IOC Input'!#REF!="M-OP",'IOC Input'!#REF!&lt;50000),RIGHT('IOC Input'!#REF!,6),IF(AND('IOC Input'!#REF!="M-OP",'IOC Input'!#REF!&gt;=50000),RIGHT('IOC Input'!#REF!,6),""))</f>
        <v>#REF!</v>
      </c>
      <c r="K279" s="106" t="e">
        <f>IF(AND('IOC Input'!#REF!="M-OP",'IOC Input'!#REF!="C"),'IOC Input'!#REF!,"")</f>
        <v>#REF!</v>
      </c>
      <c r="L279" s="106" t="e">
        <f>IF(AND('IOC Input'!#REF!="M-OP",'IOC Input'!#REF!="D"),'IOC Input'!#REF!,"")</f>
        <v>#REF!</v>
      </c>
      <c r="M279" t="e">
        <f t="shared" si="26"/>
        <v>#REF!</v>
      </c>
    </row>
    <row r="280" spans="1:13" ht="18.75">
      <c r="A280" s="102" t="s">
        <v>111</v>
      </c>
      <c r="B280" s="103" t="e">
        <f>IF(AND('IOC Input'!#REF!="M-OP",'IOC Input'!#REF!&lt;50000),'IOC Input'!#REF!,IF(AND('IOC Input'!#REF!="M-OP",'IOC Input'!#REF!&gt;=50000),'IOC Input'!#REF!,""))</f>
        <v>#REF!</v>
      </c>
      <c r="C280" s="103" t="e">
        <f>IF(AND('IOC Input'!#REF!="M-OP",'IOC Input'!#REF!&lt;50000),'IOC Input'!#REF!,IF(AND('IOC Input'!#REF!="M-OP",'IOC Input'!#REF!&gt;=50000),'IOC Input'!#REF!,""))</f>
        <v>#REF!</v>
      </c>
      <c r="D280" s="103" t="e">
        <f>IF(AND('IOC Input'!#REF!="M-OP",'IOC Input'!#REF!&lt;50000),'IOC Input'!#REF!,IF(AND('IOC Input'!#REF!="M-OP",'IOC Input'!#REF!&gt;=50000),'IOC Input'!#REF!,""))</f>
        <v>#REF!</v>
      </c>
      <c r="E280" s="103" t="e">
        <f>IF(AND('IOC Input'!#REF!="M-OP",'IOC Input'!#REF!&lt;50000),'IOC Input'!#REF!,IF(AND('IOC Input'!#REF!="M-OP",'IOC Input'!#REF!&gt;=50000),'IOC Input'!#REF!,""))</f>
        <v>#REF!</v>
      </c>
      <c r="F280" s="103" t="e">
        <f>IF(AND('IOC Input'!#REF!="M-OP",'IOC Input'!#REF!&lt;50000),'IOC Input'!#REF!,IF(AND('IOC Input'!#REF!="M-OP",'IOC Input'!#REF!&gt;=50000),'IOC Input'!#REF!,""))</f>
        <v>#REF!</v>
      </c>
      <c r="G280" s="103" t="e">
        <f>IF(AND('IOC Input'!#REF!="M-OP",'IOC Input'!#REF!&lt;50000),'IOC Input'!#REF!,IF(AND('IOC Input'!#REF!="M-OP",'IOC Input'!#REF!&gt;=50000),'IOC Input'!#REF!,""))</f>
        <v>#REF!</v>
      </c>
      <c r="H280" s="103" t="e">
        <f>IF(AND('IOC Input'!#REF!="M-OP",'IOC Input'!#REF!&lt;50000),'IOC Input'!#REF!,IF(AND('IOC Input'!#REF!="M-OP",'IOC Input'!#REF!&gt;=50000),'IOC Input'!#REF!,""))</f>
        <v>#REF!</v>
      </c>
      <c r="I280" s="103" t="e">
        <f>IF(AND('IOC Input'!#REF!="M-OP",'IOC Input'!#REF!&lt;50000),'IOC Input'!#REF!,IF(AND('IOC Input'!#REF!="M-OP",'IOC Input'!#REF!&gt;=50000),'IOC Input'!#REF!,""))</f>
        <v>#REF!</v>
      </c>
      <c r="J280" s="105" t="e">
        <f>IF(AND('IOC Input'!#REF!="M-OP",'IOC Input'!#REF!&lt;50000),RIGHT('IOC Input'!#REF!,6),IF(AND('IOC Input'!#REF!="M-OP",'IOC Input'!#REF!&gt;=50000),RIGHT('IOC Input'!#REF!,6),""))</f>
        <v>#REF!</v>
      </c>
      <c r="K280" s="106" t="e">
        <f>IF(AND('IOC Input'!#REF!="M-OP",'IOC Input'!#REF!="C"),'IOC Input'!#REF!,"")</f>
        <v>#REF!</v>
      </c>
      <c r="L280" s="106" t="e">
        <f>IF(AND('IOC Input'!#REF!="M-OP",'IOC Input'!#REF!="D"),'IOC Input'!#REF!,"")</f>
        <v>#REF!</v>
      </c>
      <c r="M280" t="e">
        <f t="shared" si="26"/>
        <v>#REF!</v>
      </c>
    </row>
    <row r="281" spans="1:13" ht="18.75">
      <c r="A281" s="102" t="s">
        <v>111</v>
      </c>
      <c r="B281" s="103" t="e">
        <f>IF(AND('IOC Input'!#REF!="M-OP",'IOC Input'!#REF!&lt;50000),'IOC Input'!#REF!,IF(AND('IOC Input'!#REF!="M-OP",'IOC Input'!#REF!&gt;=50000),'IOC Input'!#REF!,""))</f>
        <v>#REF!</v>
      </c>
      <c r="C281" s="103" t="e">
        <f>IF(AND('IOC Input'!#REF!="M-OP",'IOC Input'!#REF!&lt;50000),'IOC Input'!#REF!,IF(AND('IOC Input'!#REF!="M-OP",'IOC Input'!#REF!&gt;=50000),'IOC Input'!#REF!,""))</f>
        <v>#REF!</v>
      </c>
      <c r="D281" s="103" t="e">
        <f>IF(AND('IOC Input'!#REF!="M-OP",'IOC Input'!#REF!&lt;50000),'IOC Input'!#REF!,IF(AND('IOC Input'!#REF!="M-OP",'IOC Input'!#REF!&gt;=50000),'IOC Input'!#REF!,""))</f>
        <v>#REF!</v>
      </c>
      <c r="E281" s="103" t="e">
        <f>IF(AND('IOC Input'!#REF!="M-OP",'IOC Input'!#REF!&lt;50000),'IOC Input'!#REF!,IF(AND('IOC Input'!#REF!="M-OP",'IOC Input'!#REF!&gt;=50000),'IOC Input'!#REF!,""))</f>
        <v>#REF!</v>
      </c>
      <c r="F281" s="103" t="e">
        <f>IF(AND('IOC Input'!#REF!="M-OP",'IOC Input'!#REF!&lt;50000),'IOC Input'!#REF!,IF(AND('IOC Input'!#REF!="M-OP",'IOC Input'!#REF!&gt;=50000),'IOC Input'!#REF!,""))</f>
        <v>#REF!</v>
      </c>
      <c r="G281" s="103" t="e">
        <f>IF(AND('IOC Input'!#REF!="M-OP",'IOC Input'!#REF!&lt;50000),'IOC Input'!#REF!,IF(AND('IOC Input'!#REF!="M-OP",'IOC Input'!#REF!&gt;=50000),'IOC Input'!#REF!,""))</f>
        <v>#REF!</v>
      </c>
      <c r="H281" s="107"/>
      <c r="I281" s="103" t="e">
        <f>IF(AND('IOC Input'!#REF!="M-OP",'IOC Input'!#REF!&lt;50000),'IOC Input'!#REF!,IF(AND('IOC Input'!#REF!="M-OP",'IOC Input'!#REF!&gt;=50000),'IOC Input'!#REF!,""))</f>
        <v>#REF!</v>
      </c>
      <c r="J281" s="105" t="e">
        <f>IF(AND('IOC Input'!#REF!="M-OP",'IOC Input'!#REF!&lt;50000),RIGHT('IOC Input'!#REF!,6),IF(AND('IOC Input'!#REF!="M-OP",'IOC Input'!#REF!&gt;=50000),RIGHT('IOC Input'!#REF!,6),""))</f>
        <v>#REF!</v>
      </c>
      <c r="K281" s="106" t="e">
        <f>IF(AND('IOC Input'!#REF!="M-OP",'IOC Input'!#REF!="C"),'IOC Input'!#REF!,"")</f>
        <v>#REF!</v>
      </c>
      <c r="L281" s="106" t="e">
        <f>IF(AND('IOC Input'!#REF!="M-OP",'IOC Input'!#REF!="D"),'IOC Input'!#REF!,"")</f>
        <v>#REF!</v>
      </c>
      <c r="M281" t="e">
        <f t="shared" si="26"/>
        <v>#REF!</v>
      </c>
    </row>
    <row r="282" spans="1:13" ht="18.75">
      <c r="A282" s="102"/>
      <c r="B282" s="103"/>
      <c r="C282" s="104"/>
      <c r="D282" s="103"/>
      <c r="E282" s="104"/>
      <c r="F282" s="103"/>
      <c r="G282" s="103"/>
      <c r="H282" s="104"/>
      <c r="I282" s="103"/>
      <c r="J282" s="105"/>
      <c r="K282" s="106"/>
      <c r="L282" s="106"/>
    </row>
    <row r="283" spans="1:13" ht="18.75">
      <c r="A283" s="102" t="s">
        <v>111</v>
      </c>
      <c r="B283" s="103" t="e">
        <f>IF(AND('IOC Input'!#REF!="M-OP",'IOC Input'!#REF!&lt;50000),"119503",IF(AND('IOC Input'!#REF!="M-OP",'IOC Input'!#REF!&gt;=50000),"119500",""))</f>
        <v>#REF!</v>
      </c>
      <c r="C283" s="104"/>
      <c r="D283" s="103"/>
      <c r="E283" s="104"/>
      <c r="F283" s="103"/>
      <c r="G283" s="103"/>
      <c r="H283" s="103" t="e">
        <f>IF(AND('IOC Input'!#REF!="M-OP",'IOC Input'!#REF!&lt;50000),'IOC Input'!#REF!,IF(AND('IOC Input'!#REF!="M-OP",'IOC Input'!#REF!&gt;=50000),'IOC Input'!#REF!,""))</f>
        <v>#REF!</v>
      </c>
      <c r="I283" s="103" t="e">
        <f>+I284</f>
        <v>#REF!</v>
      </c>
      <c r="J283" s="105" t="e">
        <f>+J284</f>
        <v>#REF!</v>
      </c>
      <c r="K283" s="106" t="e">
        <f>IF(AND('IOC Input'!#REF!="M-OP",'IOC Input'!#REF!="C"),'IOC Input'!#REF!,"")</f>
        <v>#REF!</v>
      </c>
      <c r="L283" s="106" t="e">
        <f>IF(AND('IOC Input'!#REF!="M-OP",'IOC Input'!#REF!="D"),'IOC Input'!#REF!,"")</f>
        <v>#REF!</v>
      </c>
      <c r="M283" t="e">
        <f>IF(SUM(K283:L283)&gt;0,1,0)</f>
        <v>#REF!</v>
      </c>
    </row>
    <row r="284" spans="1:13" ht="18.75">
      <c r="A284" s="102" t="s">
        <v>111</v>
      </c>
      <c r="B284" s="103" t="e">
        <f>IF(AND('IOC Input'!#REF!="M-OP",'IOC Input'!#REF!&lt;50000),'IOC Input'!#REF!,IF(AND('IOC Input'!#REF!="M-OP",'IOC Input'!#REF!&gt;=50000),'IOC Input'!#REF!,""))</f>
        <v>#REF!</v>
      </c>
      <c r="C284" s="103" t="e">
        <f>IF(AND('IOC Input'!#REF!="M-OP",'IOC Input'!#REF!&lt;50000),'IOC Input'!#REF!,IF(AND('IOC Input'!#REF!="M-OP",'IOC Input'!#REF!&gt;=50000),'IOC Input'!#REF!,""))</f>
        <v>#REF!</v>
      </c>
      <c r="D284" s="103" t="e">
        <f>IF(AND('IOC Input'!#REF!="M-OP",'IOC Input'!#REF!&lt;50000),'IOC Input'!#REF!,IF(AND('IOC Input'!#REF!="M-OP",'IOC Input'!#REF!&gt;=50000),'IOC Input'!#REF!,""))</f>
        <v>#REF!</v>
      </c>
      <c r="E284" s="103" t="e">
        <f>IF(AND('IOC Input'!#REF!="M-OP",'IOC Input'!#REF!&lt;50000),'IOC Input'!#REF!,IF(AND('IOC Input'!#REF!="M-OP",'IOC Input'!#REF!&gt;=50000),'IOC Input'!#REF!,""))</f>
        <v>#REF!</v>
      </c>
      <c r="F284" s="103" t="e">
        <f>IF(AND('IOC Input'!#REF!="M-OP",'IOC Input'!#REF!&lt;50000),'IOC Input'!#REF!,IF(AND('IOC Input'!#REF!="M-OP",'IOC Input'!#REF!&gt;=50000),'IOC Input'!#REF!,""))</f>
        <v>#REF!</v>
      </c>
      <c r="G284" s="103" t="e">
        <f>IF(AND('IOC Input'!#REF!="M-OP",'IOC Input'!#REF!&lt;50000),'IOC Input'!#REF!,IF(AND('IOC Input'!#REF!="M-OP",'IOC Input'!#REF!&gt;=50000),'IOC Input'!#REF!,""))</f>
        <v>#REF!</v>
      </c>
      <c r="H284" s="103" t="e">
        <f>IF(AND('IOC Input'!#REF!="M-OP",'IOC Input'!#REF!&lt;50000),'IOC Input'!#REF!,IF(AND('IOC Input'!#REF!="M-OP",'IOC Input'!#REF!&gt;=50000),'IOC Input'!#REF!,""))</f>
        <v>#REF!</v>
      </c>
      <c r="I284" s="103" t="e">
        <f>IF(AND('IOC Input'!#REF!="M-OP",'IOC Input'!#REF!&lt;50000),'IOC Input'!#REF!,IF(AND('IOC Input'!#REF!="M-OP",'IOC Input'!#REF!&gt;=50000),'IOC Input'!#REF!,""))</f>
        <v>#REF!</v>
      </c>
      <c r="J284" s="105" t="e">
        <f>IF(AND('IOC Input'!#REF!="M-OP",'IOC Input'!#REF!&lt;50000),RIGHT('IOC Input'!#REF!,6),IF(AND('IOC Input'!#REF!="M-OP",'IOC Input'!#REF!&gt;=50000),RIGHT('IOC Input'!#REF!,6),""))</f>
        <v>#REF!</v>
      </c>
      <c r="K284" s="106" t="e">
        <f>IF(AND('IOC Input'!#REF!="M-OP",'IOC Input'!#REF!="C"),'IOC Input'!#REF!,"")</f>
        <v>#REF!</v>
      </c>
      <c r="L284" s="106" t="e">
        <f>IF(AND('IOC Input'!#REF!="M-OP",'IOC Input'!#REF!="D"),'IOC Input'!#REF!,"")</f>
        <v>#REF!</v>
      </c>
      <c r="M284" t="e">
        <f t="shared" ref="M284:M290" si="27">IF(SUM(K284:L284)&gt;0,1,0)</f>
        <v>#REF!</v>
      </c>
    </row>
    <row r="285" spans="1:13" ht="18.75">
      <c r="A285" s="102" t="s">
        <v>111</v>
      </c>
      <c r="B285" s="103" t="e">
        <f>IF(AND('IOC Input'!#REF!="M-OP",'IOC Input'!#REF!&lt;50000),'IOC Input'!#REF!,IF(AND('IOC Input'!#REF!="M-OP",'IOC Input'!#REF!&gt;=50000),'IOC Input'!#REF!,""))</f>
        <v>#REF!</v>
      </c>
      <c r="C285" s="103" t="e">
        <f>IF(AND('IOC Input'!#REF!="M-OP",'IOC Input'!#REF!&lt;50000),'IOC Input'!#REF!,IF(AND('IOC Input'!#REF!="M-OP",'IOC Input'!#REF!&gt;=50000),'IOC Input'!#REF!,""))</f>
        <v>#REF!</v>
      </c>
      <c r="D285" s="103" t="e">
        <f>IF(AND('IOC Input'!#REF!="M-OP",'IOC Input'!#REF!&lt;50000),'IOC Input'!#REF!,IF(AND('IOC Input'!#REF!="M-OP",'IOC Input'!#REF!&gt;=50000),'IOC Input'!#REF!,""))</f>
        <v>#REF!</v>
      </c>
      <c r="E285" s="103" t="e">
        <f>IF(AND('IOC Input'!#REF!="M-OP",'IOC Input'!#REF!&lt;50000),'IOC Input'!#REF!,IF(AND('IOC Input'!#REF!="M-OP",'IOC Input'!#REF!&gt;=50000),'IOC Input'!#REF!,""))</f>
        <v>#REF!</v>
      </c>
      <c r="F285" s="103" t="e">
        <f>IF(AND('IOC Input'!#REF!="M-OP",'IOC Input'!#REF!&lt;50000),'IOC Input'!#REF!,IF(AND('IOC Input'!#REF!="M-OP",'IOC Input'!#REF!&gt;=50000),'IOC Input'!#REF!,""))</f>
        <v>#REF!</v>
      </c>
      <c r="G285" s="103" t="e">
        <f>IF(AND('IOC Input'!#REF!="M-OP",'IOC Input'!#REF!&lt;50000),'IOC Input'!#REF!,IF(AND('IOC Input'!#REF!="M-OP",'IOC Input'!#REF!&gt;=50000),'IOC Input'!#REF!,""))</f>
        <v>#REF!</v>
      </c>
      <c r="H285" s="103" t="e">
        <f>IF(AND('IOC Input'!#REF!="M-OP",'IOC Input'!#REF!&lt;50000),'IOC Input'!#REF!,IF(AND('IOC Input'!#REF!="M-OP",'IOC Input'!#REF!&gt;=50000),'IOC Input'!#REF!,""))</f>
        <v>#REF!</v>
      </c>
      <c r="I285" s="103" t="e">
        <f>IF(AND('IOC Input'!#REF!="M-OP",'IOC Input'!#REF!&lt;50000),'IOC Input'!#REF!,IF(AND('IOC Input'!#REF!="M-OP",'IOC Input'!#REF!&gt;=50000),'IOC Input'!#REF!,""))</f>
        <v>#REF!</v>
      </c>
      <c r="J285" s="105" t="e">
        <f>IF(AND('IOC Input'!#REF!="M-OP",'IOC Input'!#REF!&lt;50000),RIGHT('IOC Input'!#REF!,6),IF(AND('IOC Input'!#REF!="M-OP",'IOC Input'!#REF!&gt;=50000),RIGHT('IOC Input'!#REF!,6),""))</f>
        <v>#REF!</v>
      </c>
      <c r="K285" s="106" t="e">
        <f>IF(AND('IOC Input'!#REF!="M-OP",'IOC Input'!#REF!="C"),'IOC Input'!#REF!,"")</f>
        <v>#REF!</v>
      </c>
      <c r="L285" s="106" t="e">
        <f>IF(AND('IOC Input'!#REF!="M-OP",'IOC Input'!#REF!="D"),'IOC Input'!#REF!,"")</f>
        <v>#REF!</v>
      </c>
      <c r="M285" t="e">
        <f t="shared" si="27"/>
        <v>#REF!</v>
      </c>
    </row>
    <row r="286" spans="1:13" ht="18.75">
      <c r="A286" s="102" t="s">
        <v>111</v>
      </c>
      <c r="B286" s="103" t="e">
        <f>IF(AND('IOC Input'!#REF!="M-OP",'IOC Input'!#REF!&lt;50000),'IOC Input'!#REF!,IF(AND('IOC Input'!#REF!="M-OP",'IOC Input'!#REF!&gt;=50000),'IOC Input'!#REF!,""))</f>
        <v>#REF!</v>
      </c>
      <c r="C286" s="103" t="e">
        <f>IF(AND('IOC Input'!#REF!="M-OP",'IOC Input'!#REF!&lt;50000),'IOC Input'!#REF!,IF(AND('IOC Input'!#REF!="M-OP",'IOC Input'!#REF!&gt;=50000),'IOC Input'!#REF!,""))</f>
        <v>#REF!</v>
      </c>
      <c r="D286" s="103" t="e">
        <f>IF(AND('IOC Input'!#REF!="M-OP",'IOC Input'!#REF!&lt;50000),'IOC Input'!#REF!,IF(AND('IOC Input'!#REF!="M-OP",'IOC Input'!#REF!&gt;=50000),'IOC Input'!#REF!,""))</f>
        <v>#REF!</v>
      </c>
      <c r="E286" s="103" t="e">
        <f>IF(AND('IOC Input'!#REF!="M-OP",'IOC Input'!#REF!&lt;50000),'IOC Input'!#REF!,IF(AND('IOC Input'!#REF!="M-OP",'IOC Input'!#REF!&gt;=50000),'IOC Input'!#REF!,""))</f>
        <v>#REF!</v>
      </c>
      <c r="F286" s="103" t="e">
        <f>IF(AND('IOC Input'!#REF!="M-OP",'IOC Input'!#REF!&lt;50000),'IOC Input'!#REF!,IF(AND('IOC Input'!#REF!="M-OP",'IOC Input'!#REF!&gt;=50000),'IOC Input'!#REF!,""))</f>
        <v>#REF!</v>
      </c>
      <c r="G286" s="103" t="e">
        <f>IF(AND('IOC Input'!#REF!="M-OP",'IOC Input'!#REF!&lt;50000),'IOC Input'!#REF!,IF(AND('IOC Input'!#REF!="M-OP",'IOC Input'!#REF!&gt;=50000),'IOC Input'!#REF!,""))</f>
        <v>#REF!</v>
      </c>
      <c r="H286" s="103" t="e">
        <f>IF(AND('IOC Input'!#REF!="M-OP",'IOC Input'!#REF!&lt;50000),'IOC Input'!#REF!,IF(AND('IOC Input'!#REF!="M-OP",'IOC Input'!#REF!&gt;=50000),'IOC Input'!#REF!,""))</f>
        <v>#REF!</v>
      </c>
      <c r="I286" s="103" t="e">
        <f>IF(AND('IOC Input'!#REF!="M-OP",'IOC Input'!#REF!&lt;50000),'IOC Input'!#REF!,IF(AND('IOC Input'!#REF!="M-OP",'IOC Input'!#REF!&gt;=50000),'IOC Input'!#REF!,""))</f>
        <v>#REF!</v>
      </c>
      <c r="J286" s="105" t="e">
        <f>IF(AND('IOC Input'!#REF!="M-OP",'IOC Input'!#REF!&lt;50000),RIGHT('IOC Input'!#REF!,6),IF(AND('IOC Input'!#REF!="M-OP",'IOC Input'!#REF!&gt;=50000),RIGHT('IOC Input'!#REF!,6),""))</f>
        <v>#REF!</v>
      </c>
      <c r="K286" s="106" t="e">
        <f>IF(AND('IOC Input'!#REF!="M-OP",'IOC Input'!#REF!="C"),'IOC Input'!#REF!,"")</f>
        <v>#REF!</v>
      </c>
      <c r="L286" s="106" t="e">
        <f>IF(AND('IOC Input'!#REF!="M-OP",'IOC Input'!#REF!="D"),'IOC Input'!#REF!,"")</f>
        <v>#REF!</v>
      </c>
      <c r="M286" t="e">
        <f t="shared" si="27"/>
        <v>#REF!</v>
      </c>
    </row>
    <row r="287" spans="1:13" ht="18.75">
      <c r="A287" s="102" t="s">
        <v>111</v>
      </c>
      <c r="B287" s="103" t="e">
        <f>IF(AND('IOC Input'!#REF!="M-OP",'IOC Input'!#REF!&lt;50000),'IOC Input'!#REF!,IF(AND('IOC Input'!#REF!="M-OP",'IOC Input'!#REF!&gt;=50000),'IOC Input'!#REF!,""))</f>
        <v>#REF!</v>
      </c>
      <c r="C287" s="103" t="e">
        <f>IF(AND('IOC Input'!#REF!="M-OP",'IOC Input'!#REF!&lt;50000),'IOC Input'!#REF!,IF(AND('IOC Input'!#REF!="M-OP",'IOC Input'!#REF!&gt;=50000),'IOC Input'!#REF!,""))</f>
        <v>#REF!</v>
      </c>
      <c r="D287" s="103" t="e">
        <f>IF(AND('IOC Input'!#REF!="M-OP",'IOC Input'!#REF!&lt;50000),'IOC Input'!#REF!,IF(AND('IOC Input'!#REF!="M-OP",'IOC Input'!#REF!&gt;=50000),'IOC Input'!#REF!,""))</f>
        <v>#REF!</v>
      </c>
      <c r="E287" s="103" t="e">
        <f>IF(AND('IOC Input'!#REF!="M-OP",'IOC Input'!#REF!&lt;50000),'IOC Input'!#REF!,IF(AND('IOC Input'!#REF!="M-OP",'IOC Input'!#REF!&gt;=50000),'IOC Input'!#REF!,""))</f>
        <v>#REF!</v>
      </c>
      <c r="F287" s="103" t="e">
        <f>IF(AND('IOC Input'!#REF!="M-OP",'IOC Input'!#REF!&lt;50000),'IOC Input'!#REF!,IF(AND('IOC Input'!#REF!="M-OP",'IOC Input'!#REF!&gt;=50000),'IOC Input'!#REF!,""))</f>
        <v>#REF!</v>
      </c>
      <c r="G287" s="103" t="e">
        <f>IF(AND('IOC Input'!#REF!="M-OP",'IOC Input'!#REF!&lt;50000),'IOC Input'!#REF!,IF(AND('IOC Input'!#REF!="M-OP",'IOC Input'!#REF!&gt;=50000),'IOC Input'!#REF!,""))</f>
        <v>#REF!</v>
      </c>
      <c r="H287" s="103" t="e">
        <f>IF(AND('IOC Input'!#REF!="M-OP",'IOC Input'!#REF!&lt;50000),'IOC Input'!#REF!,IF(AND('IOC Input'!#REF!="M-OP",'IOC Input'!#REF!&gt;=50000),'IOC Input'!#REF!,""))</f>
        <v>#REF!</v>
      </c>
      <c r="I287" s="103" t="e">
        <f>IF(AND('IOC Input'!#REF!="M-OP",'IOC Input'!#REF!&lt;50000),'IOC Input'!#REF!,IF(AND('IOC Input'!#REF!="M-OP",'IOC Input'!#REF!&gt;=50000),'IOC Input'!#REF!,""))</f>
        <v>#REF!</v>
      </c>
      <c r="J287" s="105" t="e">
        <f>IF(AND('IOC Input'!#REF!="M-OP",'IOC Input'!#REF!&lt;50000),RIGHT('IOC Input'!#REF!,6),IF(AND('IOC Input'!#REF!="M-OP",'IOC Input'!#REF!&gt;=50000),RIGHT('IOC Input'!#REF!,6),""))</f>
        <v>#REF!</v>
      </c>
      <c r="K287" s="106" t="e">
        <f>IF(AND('IOC Input'!#REF!="M-OP",'IOC Input'!#REF!="C"),'IOC Input'!#REF!,"")</f>
        <v>#REF!</v>
      </c>
      <c r="L287" s="106" t="e">
        <f>IF(AND('IOC Input'!#REF!="M-OP",'IOC Input'!#REF!="D"),'IOC Input'!#REF!,"")</f>
        <v>#REF!</v>
      </c>
      <c r="M287" t="e">
        <f t="shared" si="27"/>
        <v>#REF!</v>
      </c>
    </row>
    <row r="288" spans="1:13" ht="18.75">
      <c r="A288" s="102" t="s">
        <v>111</v>
      </c>
      <c r="B288" s="103" t="e">
        <f>IF(AND('IOC Input'!#REF!="M-OP",'IOC Input'!#REF!&lt;50000),'IOC Input'!#REF!,IF(AND('IOC Input'!#REF!="M-OP",'IOC Input'!#REF!&gt;=50000),'IOC Input'!#REF!,""))</f>
        <v>#REF!</v>
      </c>
      <c r="C288" s="103" t="e">
        <f>IF(AND('IOC Input'!#REF!="M-OP",'IOC Input'!#REF!&lt;50000),'IOC Input'!#REF!,IF(AND('IOC Input'!#REF!="M-OP",'IOC Input'!#REF!&gt;=50000),'IOC Input'!#REF!,""))</f>
        <v>#REF!</v>
      </c>
      <c r="D288" s="103" t="e">
        <f>IF(AND('IOC Input'!#REF!="M-OP",'IOC Input'!#REF!&lt;50000),'IOC Input'!#REF!,IF(AND('IOC Input'!#REF!="M-OP",'IOC Input'!#REF!&gt;=50000),'IOC Input'!#REF!,""))</f>
        <v>#REF!</v>
      </c>
      <c r="E288" s="103" t="e">
        <f>IF(AND('IOC Input'!#REF!="M-OP",'IOC Input'!#REF!&lt;50000),'IOC Input'!#REF!,IF(AND('IOC Input'!#REF!="M-OP",'IOC Input'!#REF!&gt;=50000),'IOC Input'!#REF!,""))</f>
        <v>#REF!</v>
      </c>
      <c r="F288" s="103" t="e">
        <f>IF(AND('IOC Input'!#REF!="M-OP",'IOC Input'!#REF!&lt;50000),'IOC Input'!#REF!,IF(AND('IOC Input'!#REF!="M-OP",'IOC Input'!#REF!&gt;=50000),'IOC Input'!#REF!,""))</f>
        <v>#REF!</v>
      </c>
      <c r="G288" s="103" t="e">
        <f>IF(AND('IOC Input'!#REF!="M-OP",'IOC Input'!#REF!&lt;50000),'IOC Input'!#REF!,IF(AND('IOC Input'!#REF!="M-OP",'IOC Input'!#REF!&gt;=50000),'IOC Input'!#REF!,""))</f>
        <v>#REF!</v>
      </c>
      <c r="H288" s="103" t="e">
        <f>IF(AND('IOC Input'!#REF!="M-OP",'IOC Input'!#REF!&lt;50000),'IOC Input'!#REF!,IF(AND('IOC Input'!#REF!="M-OP",'IOC Input'!#REF!&gt;=50000),'IOC Input'!#REF!,""))</f>
        <v>#REF!</v>
      </c>
      <c r="I288" s="103" t="e">
        <f>IF(AND('IOC Input'!#REF!="M-OP",'IOC Input'!#REF!&lt;50000),'IOC Input'!#REF!,IF(AND('IOC Input'!#REF!="M-OP",'IOC Input'!#REF!&gt;=50000),'IOC Input'!#REF!,""))</f>
        <v>#REF!</v>
      </c>
      <c r="J288" s="105" t="e">
        <f>IF(AND('IOC Input'!#REF!="M-OP",'IOC Input'!#REF!&lt;50000),RIGHT('IOC Input'!#REF!,6),IF(AND('IOC Input'!#REF!="M-OP",'IOC Input'!#REF!&gt;=50000),RIGHT('IOC Input'!#REF!,6),""))</f>
        <v>#REF!</v>
      </c>
      <c r="K288" s="106" t="e">
        <f>IF(AND('IOC Input'!#REF!="M-OP",'IOC Input'!#REF!="C"),'IOC Input'!#REF!,"")</f>
        <v>#REF!</v>
      </c>
      <c r="L288" s="106" t="e">
        <f>IF(AND('IOC Input'!#REF!="M-OP",'IOC Input'!#REF!="D"),'IOC Input'!#REF!,"")</f>
        <v>#REF!</v>
      </c>
      <c r="M288" t="e">
        <f t="shared" si="27"/>
        <v>#REF!</v>
      </c>
    </row>
    <row r="289" spans="1:13" ht="18.75">
      <c r="A289" s="102" t="s">
        <v>111</v>
      </c>
      <c r="B289" s="103" t="e">
        <f>IF(AND('IOC Input'!#REF!="M-OP",'IOC Input'!#REF!&lt;50000),'IOC Input'!#REF!,IF(AND('IOC Input'!#REF!="M-OP",'IOC Input'!#REF!&gt;=50000),'IOC Input'!#REF!,""))</f>
        <v>#REF!</v>
      </c>
      <c r="C289" s="103" t="e">
        <f>IF(AND('IOC Input'!#REF!="M-OP",'IOC Input'!#REF!&lt;50000),'IOC Input'!#REF!,IF(AND('IOC Input'!#REF!="M-OP",'IOC Input'!#REF!&gt;=50000),'IOC Input'!#REF!,""))</f>
        <v>#REF!</v>
      </c>
      <c r="D289" s="103" t="e">
        <f>IF(AND('IOC Input'!#REF!="M-OP",'IOC Input'!#REF!&lt;50000),'IOC Input'!#REF!,IF(AND('IOC Input'!#REF!="M-OP",'IOC Input'!#REF!&gt;=50000),'IOC Input'!#REF!,""))</f>
        <v>#REF!</v>
      </c>
      <c r="E289" s="103" t="e">
        <f>IF(AND('IOC Input'!#REF!="M-OP",'IOC Input'!#REF!&lt;50000),'IOC Input'!#REF!,IF(AND('IOC Input'!#REF!="M-OP",'IOC Input'!#REF!&gt;=50000),'IOC Input'!#REF!,""))</f>
        <v>#REF!</v>
      </c>
      <c r="F289" s="103" t="e">
        <f>IF(AND('IOC Input'!#REF!="M-OP",'IOC Input'!#REF!&lt;50000),'IOC Input'!#REF!,IF(AND('IOC Input'!#REF!="M-OP",'IOC Input'!#REF!&gt;=50000),'IOC Input'!#REF!,""))</f>
        <v>#REF!</v>
      </c>
      <c r="G289" s="103" t="e">
        <f>IF(AND('IOC Input'!#REF!="M-OP",'IOC Input'!#REF!&lt;50000),'IOC Input'!#REF!,IF(AND('IOC Input'!#REF!="M-OP",'IOC Input'!#REF!&gt;=50000),'IOC Input'!#REF!,""))</f>
        <v>#REF!</v>
      </c>
      <c r="H289" s="103" t="e">
        <f>IF(AND('IOC Input'!#REF!="M-OP",'IOC Input'!#REF!&lt;50000),'IOC Input'!#REF!,IF(AND('IOC Input'!#REF!="M-OP",'IOC Input'!#REF!&gt;=50000),'IOC Input'!#REF!,""))</f>
        <v>#REF!</v>
      </c>
      <c r="I289" s="103" t="e">
        <f>IF(AND('IOC Input'!#REF!="M-OP",'IOC Input'!#REF!&lt;50000),'IOC Input'!#REF!,IF(AND('IOC Input'!#REF!="M-OP",'IOC Input'!#REF!&gt;=50000),'IOC Input'!#REF!,""))</f>
        <v>#REF!</v>
      </c>
      <c r="J289" s="105" t="e">
        <f>IF(AND('IOC Input'!#REF!="M-OP",'IOC Input'!#REF!&lt;50000),RIGHT('IOC Input'!#REF!,6),IF(AND('IOC Input'!#REF!="M-OP",'IOC Input'!#REF!&gt;=50000),RIGHT('IOC Input'!#REF!,6),""))</f>
        <v>#REF!</v>
      </c>
      <c r="K289" s="106" t="e">
        <f>IF(AND('IOC Input'!#REF!="M-OP",'IOC Input'!#REF!="C"),'IOC Input'!#REF!,"")</f>
        <v>#REF!</v>
      </c>
      <c r="L289" s="106" t="e">
        <f>IF(AND('IOC Input'!#REF!="M-OP",'IOC Input'!#REF!="D"),'IOC Input'!#REF!,"")</f>
        <v>#REF!</v>
      </c>
      <c r="M289" t="e">
        <f t="shared" si="27"/>
        <v>#REF!</v>
      </c>
    </row>
    <row r="290" spans="1:13" ht="18.75">
      <c r="A290" s="102" t="s">
        <v>111</v>
      </c>
      <c r="B290" s="103" t="e">
        <f>IF(AND('IOC Input'!#REF!="M-OP",'IOC Input'!#REF!&lt;50000),'IOC Input'!#REF!,IF(AND('IOC Input'!#REF!="M-OP",'IOC Input'!#REF!&gt;=50000),'IOC Input'!#REF!,""))</f>
        <v>#REF!</v>
      </c>
      <c r="C290" s="103" t="e">
        <f>IF(AND('IOC Input'!#REF!="M-OP",'IOC Input'!#REF!&lt;50000),'IOC Input'!#REF!,IF(AND('IOC Input'!#REF!="M-OP",'IOC Input'!#REF!&gt;=50000),'IOC Input'!#REF!,""))</f>
        <v>#REF!</v>
      </c>
      <c r="D290" s="103" t="e">
        <f>IF(AND('IOC Input'!#REF!="M-OP",'IOC Input'!#REF!&lt;50000),'IOC Input'!#REF!,IF(AND('IOC Input'!#REF!="M-OP",'IOC Input'!#REF!&gt;=50000),'IOC Input'!#REF!,""))</f>
        <v>#REF!</v>
      </c>
      <c r="E290" s="103" t="e">
        <f>IF(AND('IOC Input'!#REF!="M-OP",'IOC Input'!#REF!&lt;50000),'IOC Input'!#REF!,IF(AND('IOC Input'!#REF!="M-OP",'IOC Input'!#REF!&gt;=50000),'IOC Input'!#REF!,""))</f>
        <v>#REF!</v>
      </c>
      <c r="F290" s="103" t="e">
        <f>IF(AND('IOC Input'!#REF!="M-OP",'IOC Input'!#REF!&lt;50000),'IOC Input'!#REF!,IF(AND('IOC Input'!#REF!="M-OP",'IOC Input'!#REF!&gt;=50000),'IOC Input'!#REF!,""))</f>
        <v>#REF!</v>
      </c>
      <c r="G290" s="103" t="e">
        <f>IF(AND('IOC Input'!#REF!="M-OP",'IOC Input'!#REF!&lt;50000),'IOC Input'!#REF!,IF(AND('IOC Input'!#REF!="M-OP",'IOC Input'!#REF!&gt;=50000),'IOC Input'!#REF!,""))</f>
        <v>#REF!</v>
      </c>
      <c r="H290" s="107"/>
      <c r="I290" s="103" t="e">
        <f>IF(AND('IOC Input'!#REF!="M-OP",'IOC Input'!#REF!&lt;50000),'IOC Input'!#REF!,IF(AND('IOC Input'!#REF!="M-OP",'IOC Input'!#REF!&gt;=50000),'IOC Input'!#REF!,""))</f>
        <v>#REF!</v>
      </c>
      <c r="J290" s="105" t="e">
        <f>IF(AND('IOC Input'!#REF!="M-OP",'IOC Input'!#REF!&lt;50000),RIGHT('IOC Input'!#REF!,6),IF(AND('IOC Input'!#REF!="M-OP",'IOC Input'!#REF!&gt;=50000),RIGHT('IOC Input'!#REF!,6),""))</f>
        <v>#REF!</v>
      </c>
      <c r="K290" s="106" t="e">
        <f>IF(AND('IOC Input'!#REF!="M-OP",'IOC Input'!#REF!="C"),'IOC Input'!#REF!,"")</f>
        <v>#REF!</v>
      </c>
      <c r="L290" s="106" t="e">
        <f>IF(AND('IOC Input'!#REF!="M-OP",'IOC Input'!#REF!="D"),'IOC Input'!#REF!,"")</f>
        <v>#REF!</v>
      </c>
      <c r="M290" t="e">
        <f t="shared" si="27"/>
        <v>#REF!</v>
      </c>
    </row>
    <row r="291" spans="1:13" ht="18.75">
      <c r="A291" s="102"/>
      <c r="B291" s="103"/>
      <c r="C291" s="104"/>
      <c r="D291" s="103"/>
      <c r="E291" s="104"/>
      <c r="F291" s="103"/>
      <c r="G291" s="103"/>
      <c r="H291" s="104"/>
      <c r="I291" s="103"/>
      <c r="J291" s="105"/>
      <c r="K291" s="106"/>
      <c r="L291" s="106"/>
    </row>
    <row r="292" spans="1:13" ht="18.75">
      <c r="A292" s="102" t="s">
        <v>111</v>
      </c>
      <c r="B292" s="103" t="e">
        <f>IF(AND('IOC Input'!#REF!="M-OP",'IOC Input'!#REF!&lt;50000),"119503",IF(AND('IOC Input'!#REF!="M-OP",'IOC Input'!#REF!&gt;=50000),"119500",""))</f>
        <v>#REF!</v>
      </c>
      <c r="C292" s="104"/>
      <c r="D292" s="103"/>
      <c r="E292" s="104"/>
      <c r="F292" s="103"/>
      <c r="G292" s="103"/>
      <c r="H292" s="103" t="e">
        <f>IF(AND('IOC Input'!#REF!="M-OP",'IOC Input'!#REF!&lt;50000),'IOC Input'!#REF!,IF(AND('IOC Input'!#REF!="M-OP",'IOC Input'!#REF!&gt;=50000),'IOC Input'!#REF!,""))</f>
        <v>#REF!</v>
      </c>
      <c r="I292" s="103" t="e">
        <f>+I293</f>
        <v>#REF!</v>
      </c>
      <c r="J292" s="105" t="e">
        <f>+J293</f>
        <v>#REF!</v>
      </c>
      <c r="K292" s="106" t="e">
        <f>IF(AND('IOC Input'!#REF!="M-OP",'IOC Input'!#REF!="C"),'IOC Input'!#REF!,"")</f>
        <v>#REF!</v>
      </c>
      <c r="L292" s="106" t="e">
        <f>IF(AND('IOC Input'!#REF!="M-OP",'IOC Input'!#REF!="D"),'IOC Input'!#REF!,"")</f>
        <v>#REF!</v>
      </c>
      <c r="M292" t="e">
        <f>IF(SUM(K292:L292)&gt;0,1,0)</f>
        <v>#REF!</v>
      </c>
    </row>
    <row r="293" spans="1:13" ht="18.75">
      <c r="A293" s="102" t="s">
        <v>111</v>
      </c>
      <c r="B293" s="103" t="e">
        <f>IF(AND('IOC Input'!#REF!="M-OP",'IOC Input'!#REF!&lt;50000),'IOC Input'!#REF!,IF(AND('IOC Input'!#REF!="M-OP",'IOC Input'!#REF!&gt;=50000),'IOC Input'!#REF!,""))</f>
        <v>#REF!</v>
      </c>
      <c r="C293" s="103" t="e">
        <f>IF(AND('IOC Input'!#REF!="M-OP",'IOC Input'!#REF!&lt;50000),'IOC Input'!#REF!,IF(AND('IOC Input'!#REF!="M-OP",'IOC Input'!#REF!&gt;=50000),'IOC Input'!#REF!,""))</f>
        <v>#REF!</v>
      </c>
      <c r="D293" s="103" t="e">
        <f>IF(AND('IOC Input'!#REF!="M-OP",'IOC Input'!#REF!&lt;50000),'IOC Input'!#REF!,IF(AND('IOC Input'!#REF!="M-OP",'IOC Input'!#REF!&gt;=50000),'IOC Input'!#REF!,""))</f>
        <v>#REF!</v>
      </c>
      <c r="E293" s="103" t="e">
        <f>IF(AND('IOC Input'!#REF!="M-OP",'IOC Input'!#REF!&lt;50000),'IOC Input'!#REF!,IF(AND('IOC Input'!#REF!="M-OP",'IOC Input'!#REF!&gt;=50000),'IOC Input'!#REF!,""))</f>
        <v>#REF!</v>
      </c>
      <c r="F293" s="103" t="e">
        <f>IF(AND('IOC Input'!#REF!="M-OP",'IOC Input'!#REF!&lt;50000),'IOC Input'!#REF!,IF(AND('IOC Input'!#REF!="M-OP",'IOC Input'!#REF!&gt;=50000),'IOC Input'!#REF!,""))</f>
        <v>#REF!</v>
      </c>
      <c r="G293" s="103" t="e">
        <f>IF(AND('IOC Input'!#REF!="M-OP",'IOC Input'!#REF!&lt;50000),'IOC Input'!#REF!,IF(AND('IOC Input'!#REF!="M-OP",'IOC Input'!#REF!&gt;=50000),'IOC Input'!#REF!,""))</f>
        <v>#REF!</v>
      </c>
      <c r="H293" s="103" t="e">
        <f>IF(AND('IOC Input'!#REF!="M-OP",'IOC Input'!#REF!&lt;50000),'IOC Input'!#REF!,IF(AND('IOC Input'!#REF!="M-OP",'IOC Input'!#REF!&gt;=50000),'IOC Input'!#REF!,""))</f>
        <v>#REF!</v>
      </c>
      <c r="I293" s="103" t="e">
        <f>IF(AND('IOC Input'!#REF!="M-OP",'IOC Input'!#REF!&lt;50000),'IOC Input'!#REF!,IF(AND('IOC Input'!#REF!="M-OP",'IOC Input'!#REF!&gt;=50000),'IOC Input'!#REF!,""))</f>
        <v>#REF!</v>
      </c>
      <c r="J293" s="105" t="e">
        <f>IF(AND('IOC Input'!#REF!="M-OP",'IOC Input'!#REF!&lt;50000),RIGHT('IOC Input'!#REF!,6),IF(AND('IOC Input'!#REF!="M-OP",'IOC Input'!#REF!&gt;=50000),RIGHT('IOC Input'!#REF!,6),""))</f>
        <v>#REF!</v>
      </c>
      <c r="K293" s="106" t="e">
        <f>IF(AND('IOC Input'!#REF!="M-OP",'IOC Input'!#REF!="C"),'IOC Input'!#REF!,"")</f>
        <v>#REF!</v>
      </c>
      <c r="L293" s="106" t="e">
        <f>IF(AND('IOC Input'!#REF!="M-OP",'IOC Input'!#REF!="D"),'IOC Input'!#REF!,"")</f>
        <v>#REF!</v>
      </c>
      <c r="M293" t="e">
        <f t="shared" ref="M293:M299" si="28">IF(SUM(K293:L293)&gt;0,1,0)</f>
        <v>#REF!</v>
      </c>
    </row>
    <row r="294" spans="1:13" ht="18.75">
      <c r="A294" s="102" t="s">
        <v>111</v>
      </c>
      <c r="B294" s="103" t="e">
        <f>IF(AND('IOC Input'!#REF!="M-OP",'IOC Input'!#REF!&lt;50000),'IOC Input'!#REF!,IF(AND('IOC Input'!#REF!="M-OP",'IOC Input'!#REF!&gt;=50000),'IOC Input'!#REF!,""))</f>
        <v>#REF!</v>
      </c>
      <c r="C294" s="103" t="e">
        <f>IF(AND('IOC Input'!#REF!="M-OP",'IOC Input'!#REF!&lt;50000),'IOC Input'!#REF!,IF(AND('IOC Input'!#REF!="M-OP",'IOC Input'!#REF!&gt;=50000),'IOC Input'!#REF!,""))</f>
        <v>#REF!</v>
      </c>
      <c r="D294" s="103" t="e">
        <f>IF(AND('IOC Input'!#REF!="M-OP",'IOC Input'!#REF!&lt;50000),'IOC Input'!#REF!,IF(AND('IOC Input'!#REF!="M-OP",'IOC Input'!#REF!&gt;=50000),'IOC Input'!#REF!,""))</f>
        <v>#REF!</v>
      </c>
      <c r="E294" s="103" t="e">
        <f>IF(AND('IOC Input'!#REF!="M-OP",'IOC Input'!#REF!&lt;50000),'IOC Input'!#REF!,IF(AND('IOC Input'!#REF!="M-OP",'IOC Input'!#REF!&gt;=50000),'IOC Input'!#REF!,""))</f>
        <v>#REF!</v>
      </c>
      <c r="F294" s="103" t="e">
        <f>IF(AND('IOC Input'!#REF!="M-OP",'IOC Input'!#REF!&lt;50000),'IOC Input'!#REF!,IF(AND('IOC Input'!#REF!="M-OP",'IOC Input'!#REF!&gt;=50000),'IOC Input'!#REF!,""))</f>
        <v>#REF!</v>
      </c>
      <c r="G294" s="103" t="e">
        <f>IF(AND('IOC Input'!#REF!="M-OP",'IOC Input'!#REF!&lt;50000),'IOC Input'!#REF!,IF(AND('IOC Input'!#REF!="M-OP",'IOC Input'!#REF!&gt;=50000),'IOC Input'!#REF!,""))</f>
        <v>#REF!</v>
      </c>
      <c r="H294" s="103" t="e">
        <f>IF(AND('IOC Input'!#REF!="M-OP",'IOC Input'!#REF!&lt;50000),'IOC Input'!#REF!,IF(AND('IOC Input'!#REF!="M-OP",'IOC Input'!#REF!&gt;=50000),'IOC Input'!#REF!,""))</f>
        <v>#REF!</v>
      </c>
      <c r="I294" s="103" t="e">
        <f>IF(AND('IOC Input'!#REF!="M-OP",'IOC Input'!#REF!&lt;50000),'IOC Input'!#REF!,IF(AND('IOC Input'!#REF!="M-OP",'IOC Input'!#REF!&gt;=50000),'IOC Input'!#REF!,""))</f>
        <v>#REF!</v>
      </c>
      <c r="J294" s="105" t="e">
        <f>IF(AND('IOC Input'!#REF!="M-OP",'IOC Input'!#REF!&lt;50000),RIGHT('IOC Input'!#REF!,6),IF(AND('IOC Input'!#REF!="M-OP",'IOC Input'!#REF!&gt;=50000),RIGHT('IOC Input'!#REF!,6),""))</f>
        <v>#REF!</v>
      </c>
      <c r="K294" s="106" t="e">
        <f>IF(AND('IOC Input'!#REF!="M-OP",'IOC Input'!#REF!="C"),'IOC Input'!#REF!,"")</f>
        <v>#REF!</v>
      </c>
      <c r="L294" s="106" t="e">
        <f>IF(AND('IOC Input'!#REF!="M-OP",'IOC Input'!#REF!="D"),'IOC Input'!#REF!,"")</f>
        <v>#REF!</v>
      </c>
      <c r="M294" t="e">
        <f t="shared" si="28"/>
        <v>#REF!</v>
      </c>
    </row>
    <row r="295" spans="1:13" ht="18.75">
      <c r="A295" s="102" t="s">
        <v>111</v>
      </c>
      <c r="B295" s="103" t="e">
        <f>IF(AND('IOC Input'!#REF!="M-OP",'IOC Input'!#REF!&lt;50000),'IOC Input'!#REF!,IF(AND('IOC Input'!#REF!="M-OP",'IOC Input'!#REF!&gt;=50000),'IOC Input'!#REF!,""))</f>
        <v>#REF!</v>
      </c>
      <c r="C295" s="103" t="e">
        <f>IF(AND('IOC Input'!#REF!="M-OP",'IOC Input'!#REF!&lt;50000),'IOC Input'!#REF!,IF(AND('IOC Input'!#REF!="M-OP",'IOC Input'!#REF!&gt;=50000),'IOC Input'!#REF!,""))</f>
        <v>#REF!</v>
      </c>
      <c r="D295" s="103" t="e">
        <f>IF(AND('IOC Input'!#REF!="M-OP",'IOC Input'!#REF!&lt;50000),'IOC Input'!#REF!,IF(AND('IOC Input'!#REF!="M-OP",'IOC Input'!#REF!&gt;=50000),'IOC Input'!#REF!,""))</f>
        <v>#REF!</v>
      </c>
      <c r="E295" s="103" t="e">
        <f>IF(AND('IOC Input'!#REF!="M-OP",'IOC Input'!#REF!&lt;50000),'IOC Input'!#REF!,IF(AND('IOC Input'!#REF!="M-OP",'IOC Input'!#REF!&gt;=50000),'IOC Input'!#REF!,""))</f>
        <v>#REF!</v>
      </c>
      <c r="F295" s="103" t="e">
        <f>IF(AND('IOC Input'!#REF!="M-OP",'IOC Input'!#REF!&lt;50000),'IOC Input'!#REF!,IF(AND('IOC Input'!#REF!="M-OP",'IOC Input'!#REF!&gt;=50000),'IOC Input'!#REF!,""))</f>
        <v>#REF!</v>
      </c>
      <c r="G295" s="103" t="e">
        <f>IF(AND('IOC Input'!#REF!="M-OP",'IOC Input'!#REF!&lt;50000),'IOC Input'!#REF!,IF(AND('IOC Input'!#REF!="M-OP",'IOC Input'!#REF!&gt;=50000),'IOC Input'!#REF!,""))</f>
        <v>#REF!</v>
      </c>
      <c r="H295" s="103" t="e">
        <f>IF(AND('IOC Input'!#REF!="M-OP",'IOC Input'!#REF!&lt;50000),'IOC Input'!#REF!,IF(AND('IOC Input'!#REF!="M-OP",'IOC Input'!#REF!&gt;=50000),'IOC Input'!#REF!,""))</f>
        <v>#REF!</v>
      </c>
      <c r="I295" s="103" t="e">
        <f>IF(AND('IOC Input'!#REF!="M-OP",'IOC Input'!#REF!&lt;50000),'IOC Input'!#REF!,IF(AND('IOC Input'!#REF!="M-OP",'IOC Input'!#REF!&gt;=50000),'IOC Input'!#REF!,""))</f>
        <v>#REF!</v>
      </c>
      <c r="J295" s="105" t="e">
        <f>IF(AND('IOC Input'!#REF!="M-OP",'IOC Input'!#REF!&lt;50000),RIGHT('IOC Input'!#REF!,6),IF(AND('IOC Input'!#REF!="M-OP",'IOC Input'!#REF!&gt;=50000),RIGHT('IOC Input'!#REF!,6),""))</f>
        <v>#REF!</v>
      </c>
      <c r="K295" s="106" t="e">
        <f>IF(AND('IOC Input'!#REF!="M-OP",'IOC Input'!#REF!="C"),'IOC Input'!#REF!,"")</f>
        <v>#REF!</v>
      </c>
      <c r="L295" s="106" t="e">
        <f>IF(AND('IOC Input'!#REF!="M-OP",'IOC Input'!#REF!="D"),'IOC Input'!#REF!,"")</f>
        <v>#REF!</v>
      </c>
      <c r="M295" t="e">
        <f t="shared" si="28"/>
        <v>#REF!</v>
      </c>
    </row>
    <row r="296" spans="1:13" ht="18.75">
      <c r="A296" s="102" t="s">
        <v>111</v>
      </c>
      <c r="B296" s="103" t="e">
        <f>IF(AND('IOC Input'!#REF!="M-OP",'IOC Input'!#REF!&lt;50000),'IOC Input'!#REF!,IF(AND('IOC Input'!#REF!="M-OP",'IOC Input'!#REF!&gt;=50000),'IOC Input'!#REF!,""))</f>
        <v>#REF!</v>
      </c>
      <c r="C296" s="103" t="e">
        <f>IF(AND('IOC Input'!#REF!="M-OP",'IOC Input'!#REF!&lt;50000),'IOC Input'!#REF!,IF(AND('IOC Input'!#REF!="M-OP",'IOC Input'!#REF!&gt;=50000),'IOC Input'!#REF!,""))</f>
        <v>#REF!</v>
      </c>
      <c r="D296" s="103" t="e">
        <f>IF(AND('IOC Input'!#REF!="M-OP",'IOC Input'!#REF!&lt;50000),'IOC Input'!#REF!,IF(AND('IOC Input'!#REF!="M-OP",'IOC Input'!#REF!&gt;=50000),'IOC Input'!#REF!,""))</f>
        <v>#REF!</v>
      </c>
      <c r="E296" s="103" t="e">
        <f>IF(AND('IOC Input'!#REF!="M-OP",'IOC Input'!#REF!&lt;50000),'IOC Input'!#REF!,IF(AND('IOC Input'!#REF!="M-OP",'IOC Input'!#REF!&gt;=50000),'IOC Input'!#REF!,""))</f>
        <v>#REF!</v>
      </c>
      <c r="F296" s="103" t="e">
        <f>IF(AND('IOC Input'!#REF!="M-OP",'IOC Input'!#REF!&lt;50000),'IOC Input'!#REF!,IF(AND('IOC Input'!#REF!="M-OP",'IOC Input'!#REF!&gt;=50000),'IOC Input'!#REF!,""))</f>
        <v>#REF!</v>
      </c>
      <c r="G296" s="103" t="e">
        <f>IF(AND('IOC Input'!#REF!="M-OP",'IOC Input'!#REF!&lt;50000),'IOC Input'!#REF!,IF(AND('IOC Input'!#REF!="M-OP",'IOC Input'!#REF!&gt;=50000),'IOC Input'!#REF!,""))</f>
        <v>#REF!</v>
      </c>
      <c r="H296" s="103" t="e">
        <f>IF(AND('IOC Input'!#REF!="M-OP",'IOC Input'!#REF!&lt;50000),'IOC Input'!#REF!,IF(AND('IOC Input'!#REF!="M-OP",'IOC Input'!#REF!&gt;=50000),'IOC Input'!#REF!,""))</f>
        <v>#REF!</v>
      </c>
      <c r="I296" s="103" t="e">
        <f>IF(AND('IOC Input'!#REF!="M-OP",'IOC Input'!#REF!&lt;50000),'IOC Input'!#REF!,IF(AND('IOC Input'!#REF!="M-OP",'IOC Input'!#REF!&gt;=50000),'IOC Input'!#REF!,""))</f>
        <v>#REF!</v>
      </c>
      <c r="J296" s="105" t="e">
        <f>IF(AND('IOC Input'!#REF!="M-OP",'IOC Input'!#REF!&lt;50000),RIGHT('IOC Input'!#REF!,6),IF(AND('IOC Input'!#REF!="M-OP",'IOC Input'!#REF!&gt;=50000),RIGHT('IOC Input'!#REF!,6),""))</f>
        <v>#REF!</v>
      </c>
      <c r="K296" s="106" t="e">
        <f>IF(AND('IOC Input'!#REF!="M-OP",'IOC Input'!#REF!="C"),'IOC Input'!#REF!,"")</f>
        <v>#REF!</v>
      </c>
      <c r="L296" s="106" t="e">
        <f>IF(AND('IOC Input'!#REF!="M-OP",'IOC Input'!#REF!="D"),'IOC Input'!#REF!,"")</f>
        <v>#REF!</v>
      </c>
      <c r="M296" t="e">
        <f t="shared" si="28"/>
        <v>#REF!</v>
      </c>
    </row>
    <row r="297" spans="1:13" ht="18.75">
      <c r="A297" s="102" t="s">
        <v>111</v>
      </c>
      <c r="B297" s="103" t="e">
        <f>IF(AND('IOC Input'!#REF!="M-OP",'IOC Input'!#REF!&lt;50000),'IOC Input'!#REF!,IF(AND('IOC Input'!#REF!="M-OP",'IOC Input'!#REF!&gt;=50000),'IOC Input'!#REF!,""))</f>
        <v>#REF!</v>
      </c>
      <c r="C297" s="103" t="e">
        <f>IF(AND('IOC Input'!#REF!="M-OP",'IOC Input'!#REF!&lt;50000),'IOC Input'!#REF!,IF(AND('IOC Input'!#REF!="M-OP",'IOC Input'!#REF!&gt;=50000),'IOC Input'!#REF!,""))</f>
        <v>#REF!</v>
      </c>
      <c r="D297" s="103" t="e">
        <f>IF(AND('IOC Input'!#REF!="M-OP",'IOC Input'!#REF!&lt;50000),'IOC Input'!#REF!,IF(AND('IOC Input'!#REF!="M-OP",'IOC Input'!#REF!&gt;=50000),'IOC Input'!#REF!,""))</f>
        <v>#REF!</v>
      </c>
      <c r="E297" s="103" t="e">
        <f>IF(AND('IOC Input'!#REF!="M-OP",'IOC Input'!#REF!&lt;50000),'IOC Input'!#REF!,IF(AND('IOC Input'!#REF!="M-OP",'IOC Input'!#REF!&gt;=50000),'IOC Input'!#REF!,""))</f>
        <v>#REF!</v>
      </c>
      <c r="F297" s="103" t="e">
        <f>IF(AND('IOC Input'!#REF!="M-OP",'IOC Input'!#REF!&lt;50000),'IOC Input'!#REF!,IF(AND('IOC Input'!#REF!="M-OP",'IOC Input'!#REF!&gt;=50000),'IOC Input'!#REF!,""))</f>
        <v>#REF!</v>
      </c>
      <c r="G297" s="103" t="e">
        <f>IF(AND('IOC Input'!#REF!="M-OP",'IOC Input'!#REF!&lt;50000),'IOC Input'!#REF!,IF(AND('IOC Input'!#REF!="M-OP",'IOC Input'!#REF!&gt;=50000),'IOC Input'!#REF!,""))</f>
        <v>#REF!</v>
      </c>
      <c r="H297" s="103" t="e">
        <f>IF(AND('IOC Input'!#REF!="M-OP",'IOC Input'!#REF!&lt;50000),'IOC Input'!#REF!,IF(AND('IOC Input'!#REF!="M-OP",'IOC Input'!#REF!&gt;=50000),'IOC Input'!#REF!,""))</f>
        <v>#REF!</v>
      </c>
      <c r="I297" s="103" t="e">
        <f>IF(AND('IOC Input'!#REF!="M-OP",'IOC Input'!#REF!&lt;50000),'IOC Input'!#REF!,IF(AND('IOC Input'!#REF!="M-OP",'IOC Input'!#REF!&gt;=50000),'IOC Input'!#REF!,""))</f>
        <v>#REF!</v>
      </c>
      <c r="J297" s="105" t="e">
        <f>IF(AND('IOC Input'!#REF!="M-OP",'IOC Input'!#REF!&lt;50000),RIGHT('IOC Input'!#REF!,6),IF(AND('IOC Input'!#REF!="M-OP",'IOC Input'!#REF!&gt;=50000),RIGHT('IOC Input'!#REF!,6),""))</f>
        <v>#REF!</v>
      </c>
      <c r="K297" s="106" t="e">
        <f>IF(AND('IOC Input'!#REF!="M-OP",'IOC Input'!#REF!="C"),'IOC Input'!#REF!,"")</f>
        <v>#REF!</v>
      </c>
      <c r="L297" s="106" t="e">
        <f>IF(AND('IOC Input'!#REF!="M-OP",'IOC Input'!#REF!="D"),'IOC Input'!#REF!,"")</f>
        <v>#REF!</v>
      </c>
      <c r="M297" t="e">
        <f t="shared" si="28"/>
        <v>#REF!</v>
      </c>
    </row>
    <row r="298" spans="1:13" ht="18.75">
      <c r="A298" s="102" t="s">
        <v>111</v>
      </c>
      <c r="B298" s="103" t="e">
        <f>IF(AND('IOC Input'!#REF!="M-OP",'IOC Input'!#REF!&lt;50000),'IOC Input'!#REF!,IF(AND('IOC Input'!#REF!="M-OP",'IOC Input'!#REF!&gt;=50000),'IOC Input'!#REF!,""))</f>
        <v>#REF!</v>
      </c>
      <c r="C298" s="103" t="e">
        <f>IF(AND('IOC Input'!#REF!="M-OP",'IOC Input'!#REF!&lt;50000),'IOC Input'!#REF!,IF(AND('IOC Input'!#REF!="M-OP",'IOC Input'!#REF!&gt;=50000),'IOC Input'!#REF!,""))</f>
        <v>#REF!</v>
      </c>
      <c r="D298" s="103" t="e">
        <f>IF(AND('IOC Input'!#REF!="M-OP",'IOC Input'!#REF!&lt;50000),'IOC Input'!#REF!,IF(AND('IOC Input'!#REF!="M-OP",'IOC Input'!#REF!&gt;=50000),'IOC Input'!#REF!,""))</f>
        <v>#REF!</v>
      </c>
      <c r="E298" s="103" t="e">
        <f>IF(AND('IOC Input'!#REF!="M-OP",'IOC Input'!#REF!&lt;50000),'IOC Input'!#REF!,IF(AND('IOC Input'!#REF!="M-OP",'IOC Input'!#REF!&gt;=50000),'IOC Input'!#REF!,""))</f>
        <v>#REF!</v>
      </c>
      <c r="F298" s="103" t="e">
        <f>IF(AND('IOC Input'!#REF!="M-OP",'IOC Input'!#REF!&lt;50000),'IOC Input'!#REF!,IF(AND('IOC Input'!#REF!="M-OP",'IOC Input'!#REF!&gt;=50000),'IOC Input'!#REF!,""))</f>
        <v>#REF!</v>
      </c>
      <c r="G298" s="103" t="e">
        <f>IF(AND('IOC Input'!#REF!="M-OP",'IOC Input'!#REF!&lt;50000),'IOC Input'!#REF!,IF(AND('IOC Input'!#REF!="M-OP",'IOC Input'!#REF!&gt;=50000),'IOC Input'!#REF!,""))</f>
        <v>#REF!</v>
      </c>
      <c r="H298" s="103" t="e">
        <f>IF(AND('IOC Input'!#REF!="M-OP",'IOC Input'!#REF!&lt;50000),'IOC Input'!#REF!,IF(AND('IOC Input'!#REF!="M-OP",'IOC Input'!#REF!&gt;=50000),'IOC Input'!#REF!,""))</f>
        <v>#REF!</v>
      </c>
      <c r="I298" s="103" t="e">
        <f>IF(AND('IOC Input'!#REF!="M-OP",'IOC Input'!#REF!&lt;50000),'IOC Input'!#REF!,IF(AND('IOC Input'!#REF!="M-OP",'IOC Input'!#REF!&gt;=50000),'IOC Input'!#REF!,""))</f>
        <v>#REF!</v>
      </c>
      <c r="J298" s="105" t="e">
        <f>IF(AND('IOC Input'!#REF!="M-OP",'IOC Input'!#REF!&lt;50000),RIGHT('IOC Input'!#REF!,6),IF(AND('IOC Input'!#REF!="M-OP",'IOC Input'!#REF!&gt;=50000),RIGHT('IOC Input'!#REF!,6),""))</f>
        <v>#REF!</v>
      </c>
      <c r="K298" s="106" t="e">
        <f>IF(AND('IOC Input'!#REF!="M-OP",'IOC Input'!#REF!="C"),'IOC Input'!#REF!,"")</f>
        <v>#REF!</v>
      </c>
      <c r="L298" s="106" t="e">
        <f>IF(AND('IOC Input'!#REF!="M-OP",'IOC Input'!#REF!="D"),'IOC Input'!#REF!,"")</f>
        <v>#REF!</v>
      </c>
      <c r="M298" t="e">
        <f t="shared" si="28"/>
        <v>#REF!</v>
      </c>
    </row>
    <row r="299" spans="1:13" ht="18.75">
      <c r="A299" s="102" t="s">
        <v>111</v>
      </c>
      <c r="B299" s="103" t="e">
        <f>IF(AND('IOC Input'!#REF!="M-OP",'IOC Input'!#REF!&lt;50000),'IOC Input'!#REF!,IF(AND('IOC Input'!#REF!="M-OP",'IOC Input'!#REF!&gt;=50000),'IOC Input'!#REF!,""))</f>
        <v>#REF!</v>
      </c>
      <c r="C299" s="103" t="e">
        <f>IF(AND('IOC Input'!#REF!="M-OP",'IOC Input'!#REF!&lt;50000),'IOC Input'!#REF!,IF(AND('IOC Input'!#REF!="M-OP",'IOC Input'!#REF!&gt;=50000),'IOC Input'!#REF!,""))</f>
        <v>#REF!</v>
      </c>
      <c r="D299" s="103" t="e">
        <f>IF(AND('IOC Input'!#REF!="M-OP",'IOC Input'!#REF!&lt;50000),'IOC Input'!#REF!,IF(AND('IOC Input'!#REF!="M-OP",'IOC Input'!#REF!&gt;=50000),'IOC Input'!#REF!,""))</f>
        <v>#REF!</v>
      </c>
      <c r="E299" s="103" t="e">
        <f>IF(AND('IOC Input'!#REF!="M-OP",'IOC Input'!#REF!&lt;50000),'IOC Input'!#REF!,IF(AND('IOC Input'!#REF!="M-OP",'IOC Input'!#REF!&gt;=50000),'IOC Input'!#REF!,""))</f>
        <v>#REF!</v>
      </c>
      <c r="F299" s="103" t="e">
        <f>IF(AND('IOC Input'!#REF!="M-OP",'IOC Input'!#REF!&lt;50000),'IOC Input'!#REF!,IF(AND('IOC Input'!#REF!="M-OP",'IOC Input'!#REF!&gt;=50000),'IOC Input'!#REF!,""))</f>
        <v>#REF!</v>
      </c>
      <c r="G299" s="103" t="e">
        <f>IF(AND('IOC Input'!#REF!="M-OP",'IOC Input'!#REF!&lt;50000),'IOC Input'!#REF!,IF(AND('IOC Input'!#REF!="M-OP",'IOC Input'!#REF!&gt;=50000),'IOC Input'!#REF!,""))</f>
        <v>#REF!</v>
      </c>
      <c r="H299" s="107"/>
      <c r="I299" s="103" t="e">
        <f>IF(AND('IOC Input'!#REF!="M-OP",'IOC Input'!#REF!&lt;50000),'IOC Input'!#REF!,IF(AND('IOC Input'!#REF!="M-OP",'IOC Input'!#REF!&gt;=50000),'IOC Input'!#REF!,""))</f>
        <v>#REF!</v>
      </c>
      <c r="J299" s="105" t="e">
        <f>IF(AND('IOC Input'!#REF!="M-OP",'IOC Input'!#REF!&lt;50000),RIGHT('IOC Input'!#REF!,6),IF(AND('IOC Input'!#REF!="M-OP",'IOC Input'!#REF!&gt;=50000),RIGHT('IOC Input'!#REF!,6),""))</f>
        <v>#REF!</v>
      </c>
      <c r="K299" s="106" t="e">
        <f>IF(AND('IOC Input'!#REF!="M-OP",'IOC Input'!#REF!="C"),'IOC Input'!#REF!,"")</f>
        <v>#REF!</v>
      </c>
      <c r="L299" s="106" t="e">
        <f>IF(AND('IOC Input'!#REF!="M-OP",'IOC Input'!#REF!="D"),'IOC Input'!#REF!,"")</f>
        <v>#REF!</v>
      </c>
      <c r="M299" t="e">
        <f t="shared" si="28"/>
        <v>#REF!</v>
      </c>
    </row>
    <row r="300" spans="1:13" ht="18.75">
      <c r="A300" s="102"/>
      <c r="B300" s="103"/>
      <c r="C300" s="104"/>
      <c r="D300" s="103"/>
      <c r="E300" s="104"/>
      <c r="F300" s="103"/>
      <c r="G300" s="103"/>
      <c r="H300" s="104"/>
      <c r="I300" s="103"/>
      <c r="J300" s="105"/>
      <c r="K300" s="106"/>
      <c r="L300" s="106"/>
    </row>
    <row r="301" spans="1:13" ht="18.75">
      <c r="A301" s="102" t="s">
        <v>111</v>
      </c>
      <c r="B301" s="103" t="e">
        <f>IF(AND('IOC Input'!#REF!="M-OP",'IOC Input'!#REF!&lt;50000),"119503",IF(AND('IOC Input'!#REF!="M-OP",'IOC Input'!#REF!&gt;=50000),"119500",""))</f>
        <v>#REF!</v>
      </c>
      <c r="C301" s="104"/>
      <c r="D301" s="103"/>
      <c r="E301" s="104"/>
      <c r="F301" s="103"/>
      <c r="G301" s="103"/>
      <c r="H301" s="103" t="e">
        <f>IF(AND('IOC Input'!#REF!="M-OP",'IOC Input'!#REF!&lt;50000),'IOC Input'!#REF!,IF(AND('IOC Input'!#REF!="M-OP",'IOC Input'!#REF!&gt;=50000),'IOC Input'!#REF!,""))</f>
        <v>#REF!</v>
      </c>
      <c r="I301" s="103" t="e">
        <f>+I302</f>
        <v>#REF!</v>
      </c>
      <c r="J301" s="105" t="e">
        <f>+J302</f>
        <v>#REF!</v>
      </c>
      <c r="K301" s="106" t="e">
        <f>IF(AND('IOC Input'!#REF!="M-OP",'IOC Input'!#REF!="C"),'IOC Input'!#REF!,"")</f>
        <v>#REF!</v>
      </c>
      <c r="L301" s="106" t="e">
        <f>IF(AND('IOC Input'!#REF!="M-OP",'IOC Input'!#REF!="D"),'IOC Input'!#REF!,"")</f>
        <v>#REF!</v>
      </c>
      <c r="M301" t="e">
        <f>IF(SUM(K301:L301)&gt;0,1,0)</f>
        <v>#REF!</v>
      </c>
    </row>
    <row r="302" spans="1:13" ht="18.75">
      <c r="A302" s="102" t="s">
        <v>111</v>
      </c>
      <c r="B302" s="103" t="e">
        <f>IF(AND('IOC Input'!#REF!="M-OP",'IOC Input'!#REF!&lt;50000),'IOC Input'!#REF!,IF(AND('IOC Input'!#REF!="M-OP",'IOC Input'!#REF!&gt;=50000),'IOC Input'!#REF!,""))</f>
        <v>#REF!</v>
      </c>
      <c r="C302" s="103" t="e">
        <f>IF(AND('IOC Input'!#REF!="M-OP",'IOC Input'!#REF!&lt;50000),'IOC Input'!#REF!,IF(AND('IOC Input'!#REF!="M-OP",'IOC Input'!#REF!&gt;=50000),'IOC Input'!#REF!,""))</f>
        <v>#REF!</v>
      </c>
      <c r="D302" s="103" t="e">
        <f>IF(AND('IOC Input'!#REF!="M-OP",'IOC Input'!#REF!&lt;50000),'IOC Input'!#REF!,IF(AND('IOC Input'!#REF!="M-OP",'IOC Input'!#REF!&gt;=50000),'IOC Input'!#REF!,""))</f>
        <v>#REF!</v>
      </c>
      <c r="E302" s="103" t="e">
        <f>IF(AND('IOC Input'!#REF!="M-OP",'IOC Input'!#REF!&lt;50000),'IOC Input'!#REF!,IF(AND('IOC Input'!#REF!="M-OP",'IOC Input'!#REF!&gt;=50000),'IOC Input'!#REF!,""))</f>
        <v>#REF!</v>
      </c>
      <c r="F302" s="103" t="e">
        <f>IF(AND('IOC Input'!#REF!="M-OP",'IOC Input'!#REF!&lt;50000),'IOC Input'!#REF!,IF(AND('IOC Input'!#REF!="M-OP",'IOC Input'!#REF!&gt;=50000),'IOC Input'!#REF!,""))</f>
        <v>#REF!</v>
      </c>
      <c r="G302" s="103" t="e">
        <f>IF(AND('IOC Input'!#REF!="M-OP",'IOC Input'!#REF!&lt;50000),'IOC Input'!#REF!,IF(AND('IOC Input'!#REF!="M-OP",'IOC Input'!#REF!&gt;=50000),'IOC Input'!#REF!,""))</f>
        <v>#REF!</v>
      </c>
      <c r="H302" s="103" t="e">
        <f>IF(AND('IOC Input'!#REF!="M-OP",'IOC Input'!#REF!&lt;50000),'IOC Input'!#REF!,IF(AND('IOC Input'!#REF!="M-OP",'IOC Input'!#REF!&gt;=50000),'IOC Input'!#REF!,""))</f>
        <v>#REF!</v>
      </c>
      <c r="I302" s="103" t="e">
        <f>IF(AND('IOC Input'!#REF!="M-OP",'IOC Input'!#REF!&lt;50000),'IOC Input'!#REF!,IF(AND('IOC Input'!#REF!="M-OP",'IOC Input'!#REF!&gt;=50000),'IOC Input'!#REF!,""))</f>
        <v>#REF!</v>
      </c>
      <c r="J302" s="105" t="e">
        <f>IF(AND('IOC Input'!#REF!="M-OP",'IOC Input'!#REF!&lt;50000),RIGHT('IOC Input'!#REF!,6),IF(AND('IOC Input'!#REF!="M-OP",'IOC Input'!#REF!&gt;=50000),RIGHT('IOC Input'!#REF!,6),""))</f>
        <v>#REF!</v>
      </c>
      <c r="K302" s="106" t="e">
        <f>IF(AND('IOC Input'!#REF!="M-OP",'IOC Input'!#REF!="C"),'IOC Input'!#REF!,"")</f>
        <v>#REF!</v>
      </c>
      <c r="L302" s="106" t="e">
        <f>IF(AND('IOC Input'!#REF!="M-OP",'IOC Input'!#REF!="D"),'IOC Input'!#REF!,"")</f>
        <v>#REF!</v>
      </c>
      <c r="M302" t="e">
        <f t="shared" ref="M302:M308" si="29">IF(SUM(K302:L302)&gt;0,1,0)</f>
        <v>#REF!</v>
      </c>
    </row>
    <row r="303" spans="1:13" ht="18.75">
      <c r="A303" s="102" t="s">
        <v>111</v>
      </c>
      <c r="B303" s="103" t="e">
        <f>IF(AND('IOC Input'!#REF!="M-OP",'IOC Input'!#REF!&lt;50000),'IOC Input'!#REF!,IF(AND('IOC Input'!#REF!="M-OP",'IOC Input'!#REF!&gt;=50000),'IOC Input'!#REF!,""))</f>
        <v>#REF!</v>
      </c>
      <c r="C303" s="103" t="e">
        <f>IF(AND('IOC Input'!#REF!="M-OP",'IOC Input'!#REF!&lt;50000),'IOC Input'!#REF!,IF(AND('IOC Input'!#REF!="M-OP",'IOC Input'!#REF!&gt;=50000),'IOC Input'!#REF!,""))</f>
        <v>#REF!</v>
      </c>
      <c r="D303" s="103" t="e">
        <f>IF(AND('IOC Input'!#REF!="M-OP",'IOC Input'!#REF!&lt;50000),'IOC Input'!#REF!,IF(AND('IOC Input'!#REF!="M-OP",'IOC Input'!#REF!&gt;=50000),'IOC Input'!#REF!,""))</f>
        <v>#REF!</v>
      </c>
      <c r="E303" s="103" t="e">
        <f>IF(AND('IOC Input'!#REF!="M-OP",'IOC Input'!#REF!&lt;50000),'IOC Input'!#REF!,IF(AND('IOC Input'!#REF!="M-OP",'IOC Input'!#REF!&gt;=50000),'IOC Input'!#REF!,""))</f>
        <v>#REF!</v>
      </c>
      <c r="F303" s="103" t="e">
        <f>IF(AND('IOC Input'!#REF!="M-OP",'IOC Input'!#REF!&lt;50000),'IOC Input'!#REF!,IF(AND('IOC Input'!#REF!="M-OP",'IOC Input'!#REF!&gt;=50000),'IOC Input'!#REF!,""))</f>
        <v>#REF!</v>
      </c>
      <c r="G303" s="103" t="e">
        <f>IF(AND('IOC Input'!#REF!="M-OP",'IOC Input'!#REF!&lt;50000),'IOC Input'!#REF!,IF(AND('IOC Input'!#REF!="M-OP",'IOC Input'!#REF!&gt;=50000),'IOC Input'!#REF!,""))</f>
        <v>#REF!</v>
      </c>
      <c r="H303" s="103" t="e">
        <f>IF(AND('IOC Input'!#REF!="M-OP",'IOC Input'!#REF!&lt;50000),'IOC Input'!#REF!,IF(AND('IOC Input'!#REF!="M-OP",'IOC Input'!#REF!&gt;=50000),'IOC Input'!#REF!,""))</f>
        <v>#REF!</v>
      </c>
      <c r="I303" s="103" t="e">
        <f>IF(AND('IOC Input'!#REF!="M-OP",'IOC Input'!#REF!&lt;50000),'IOC Input'!#REF!,IF(AND('IOC Input'!#REF!="M-OP",'IOC Input'!#REF!&gt;=50000),'IOC Input'!#REF!,""))</f>
        <v>#REF!</v>
      </c>
      <c r="J303" s="105" t="e">
        <f>IF(AND('IOC Input'!#REF!="M-OP",'IOC Input'!#REF!&lt;50000),RIGHT('IOC Input'!#REF!,6),IF(AND('IOC Input'!#REF!="M-OP",'IOC Input'!#REF!&gt;=50000),RIGHT('IOC Input'!#REF!,6),""))</f>
        <v>#REF!</v>
      </c>
      <c r="K303" s="106" t="e">
        <f>IF(AND('IOC Input'!#REF!="M-OP",'IOC Input'!#REF!="C"),'IOC Input'!#REF!,"")</f>
        <v>#REF!</v>
      </c>
      <c r="L303" s="106" t="e">
        <f>IF(AND('IOC Input'!#REF!="M-OP",'IOC Input'!#REF!="D"),'IOC Input'!#REF!,"")</f>
        <v>#REF!</v>
      </c>
      <c r="M303" t="e">
        <f t="shared" si="29"/>
        <v>#REF!</v>
      </c>
    </row>
    <row r="304" spans="1:13" ht="18.75">
      <c r="A304" s="102" t="s">
        <v>111</v>
      </c>
      <c r="B304" s="103" t="e">
        <f>IF(AND('IOC Input'!#REF!="M-OP",'IOC Input'!#REF!&lt;50000),'IOC Input'!#REF!,IF(AND('IOC Input'!#REF!="M-OP",'IOC Input'!#REF!&gt;=50000),'IOC Input'!#REF!,""))</f>
        <v>#REF!</v>
      </c>
      <c r="C304" s="103" t="e">
        <f>IF(AND('IOC Input'!#REF!="M-OP",'IOC Input'!#REF!&lt;50000),'IOC Input'!#REF!,IF(AND('IOC Input'!#REF!="M-OP",'IOC Input'!#REF!&gt;=50000),'IOC Input'!#REF!,""))</f>
        <v>#REF!</v>
      </c>
      <c r="D304" s="103" t="e">
        <f>IF(AND('IOC Input'!#REF!="M-OP",'IOC Input'!#REF!&lt;50000),'IOC Input'!#REF!,IF(AND('IOC Input'!#REF!="M-OP",'IOC Input'!#REF!&gt;=50000),'IOC Input'!#REF!,""))</f>
        <v>#REF!</v>
      </c>
      <c r="E304" s="103" t="e">
        <f>IF(AND('IOC Input'!#REF!="M-OP",'IOC Input'!#REF!&lt;50000),'IOC Input'!#REF!,IF(AND('IOC Input'!#REF!="M-OP",'IOC Input'!#REF!&gt;=50000),'IOC Input'!#REF!,""))</f>
        <v>#REF!</v>
      </c>
      <c r="F304" s="103" t="e">
        <f>IF(AND('IOC Input'!#REF!="M-OP",'IOC Input'!#REF!&lt;50000),'IOC Input'!#REF!,IF(AND('IOC Input'!#REF!="M-OP",'IOC Input'!#REF!&gt;=50000),'IOC Input'!#REF!,""))</f>
        <v>#REF!</v>
      </c>
      <c r="G304" s="103" t="e">
        <f>IF(AND('IOC Input'!#REF!="M-OP",'IOC Input'!#REF!&lt;50000),'IOC Input'!#REF!,IF(AND('IOC Input'!#REF!="M-OP",'IOC Input'!#REF!&gt;=50000),'IOC Input'!#REF!,""))</f>
        <v>#REF!</v>
      </c>
      <c r="H304" s="103" t="e">
        <f>IF(AND('IOC Input'!#REF!="M-OP",'IOC Input'!#REF!&lt;50000),'IOC Input'!#REF!,IF(AND('IOC Input'!#REF!="M-OP",'IOC Input'!#REF!&gt;=50000),'IOC Input'!#REF!,""))</f>
        <v>#REF!</v>
      </c>
      <c r="I304" s="103" t="e">
        <f>IF(AND('IOC Input'!#REF!="M-OP",'IOC Input'!#REF!&lt;50000),'IOC Input'!#REF!,IF(AND('IOC Input'!#REF!="M-OP",'IOC Input'!#REF!&gt;=50000),'IOC Input'!#REF!,""))</f>
        <v>#REF!</v>
      </c>
      <c r="J304" s="105" t="e">
        <f>IF(AND('IOC Input'!#REF!="M-OP",'IOC Input'!#REF!&lt;50000),RIGHT('IOC Input'!#REF!,6),IF(AND('IOC Input'!#REF!="M-OP",'IOC Input'!#REF!&gt;=50000),RIGHT('IOC Input'!#REF!,6),""))</f>
        <v>#REF!</v>
      </c>
      <c r="K304" s="106" t="e">
        <f>IF(AND('IOC Input'!#REF!="M-OP",'IOC Input'!#REF!="C"),'IOC Input'!#REF!,"")</f>
        <v>#REF!</v>
      </c>
      <c r="L304" s="106" t="e">
        <f>IF(AND('IOC Input'!#REF!="M-OP",'IOC Input'!#REF!="D"),'IOC Input'!#REF!,"")</f>
        <v>#REF!</v>
      </c>
      <c r="M304" t="e">
        <f t="shared" si="29"/>
        <v>#REF!</v>
      </c>
    </row>
    <row r="305" spans="1:13" ht="18.75">
      <c r="A305" s="102" t="s">
        <v>111</v>
      </c>
      <c r="B305" s="103" t="e">
        <f>IF(AND('IOC Input'!#REF!="M-OP",'IOC Input'!#REF!&lt;50000),'IOC Input'!#REF!,IF(AND('IOC Input'!#REF!="M-OP",'IOC Input'!#REF!&gt;=50000),'IOC Input'!#REF!,""))</f>
        <v>#REF!</v>
      </c>
      <c r="C305" s="103" t="e">
        <f>IF(AND('IOC Input'!#REF!="M-OP",'IOC Input'!#REF!&lt;50000),'IOC Input'!#REF!,IF(AND('IOC Input'!#REF!="M-OP",'IOC Input'!#REF!&gt;=50000),'IOC Input'!#REF!,""))</f>
        <v>#REF!</v>
      </c>
      <c r="D305" s="103" t="e">
        <f>IF(AND('IOC Input'!#REF!="M-OP",'IOC Input'!#REF!&lt;50000),'IOC Input'!#REF!,IF(AND('IOC Input'!#REF!="M-OP",'IOC Input'!#REF!&gt;=50000),'IOC Input'!#REF!,""))</f>
        <v>#REF!</v>
      </c>
      <c r="E305" s="103" t="e">
        <f>IF(AND('IOC Input'!#REF!="M-OP",'IOC Input'!#REF!&lt;50000),'IOC Input'!#REF!,IF(AND('IOC Input'!#REF!="M-OP",'IOC Input'!#REF!&gt;=50000),'IOC Input'!#REF!,""))</f>
        <v>#REF!</v>
      </c>
      <c r="F305" s="103" t="e">
        <f>IF(AND('IOC Input'!#REF!="M-OP",'IOC Input'!#REF!&lt;50000),'IOC Input'!#REF!,IF(AND('IOC Input'!#REF!="M-OP",'IOC Input'!#REF!&gt;=50000),'IOC Input'!#REF!,""))</f>
        <v>#REF!</v>
      </c>
      <c r="G305" s="103" t="e">
        <f>IF(AND('IOC Input'!#REF!="M-OP",'IOC Input'!#REF!&lt;50000),'IOC Input'!#REF!,IF(AND('IOC Input'!#REF!="M-OP",'IOC Input'!#REF!&gt;=50000),'IOC Input'!#REF!,""))</f>
        <v>#REF!</v>
      </c>
      <c r="H305" s="103" t="e">
        <f>IF(AND('IOC Input'!#REF!="M-OP",'IOC Input'!#REF!&lt;50000),'IOC Input'!#REF!,IF(AND('IOC Input'!#REF!="M-OP",'IOC Input'!#REF!&gt;=50000),'IOC Input'!#REF!,""))</f>
        <v>#REF!</v>
      </c>
      <c r="I305" s="103" t="e">
        <f>IF(AND('IOC Input'!#REF!="M-OP",'IOC Input'!#REF!&lt;50000),'IOC Input'!#REF!,IF(AND('IOC Input'!#REF!="M-OP",'IOC Input'!#REF!&gt;=50000),'IOC Input'!#REF!,""))</f>
        <v>#REF!</v>
      </c>
      <c r="J305" s="105" t="e">
        <f>IF(AND('IOC Input'!#REF!="M-OP",'IOC Input'!#REF!&lt;50000),RIGHT('IOC Input'!#REF!,6),IF(AND('IOC Input'!#REF!="M-OP",'IOC Input'!#REF!&gt;=50000),RIGHT('IOC Input'!#REF!,6),""))</f>
        <v>#REF!</v>
      </c>
      <c r="K305" s="106" t="e">
        <f>IF(AND('IOC Input'!#REF!="M-OP",'IOC Input'!#REF!="C"),'IOC Input'!#REF!,"")</f>
        <v>#REF!</v>
      </c>
      <c r="L305" s="106" t="e">
        <f>IF(AND('IOC Input'!#REF!="M-OP",'IOC Input'!#REF!="D"),'IOC Input'!#REF!,"")</f>
        <v>#REF!</v>
      </c>
      <c r="M305" t="e">
        <f t="shared" si="29"/>
        <v>#REF!</v>
      </c>
    </row>
    <row r="306" spans="1:13" ht="18.75">
      <c r="A306" s="102" t="s">
        <v>111</v>
      </c>
      <c r="B306" s="103" t="e">
        <f>IF(AND('IOC Input'!#REF!="M-OP",'IOC Input'!#REF!&lt;50000),'IOC Input'!#REF!,IF(AND('IOC Input'!#REF!="M-OP",'IOC Input'!#REF!&gt;=50000),'IOC Input'!#REF!,""))</f>
        <v>#REF!</v>
      </c>
      <c r="C306" s="103" t="e">
        <f>IF(AND('IOC Input'!#REF!="M-OP",'IOC Input'!#REF!&lt;50000),'IOC Input'!#REF!,IF(AND('IOC Input'!#REF!="M-OP",'IOC Input'!#REF!&gt;=50000),'IOC Input'!#REF!,""))</f>
        <v>#REF!</v>
      </c>
      <c r="D306" s="103" t="e">
        <f>IF(AND('IOC Input'!#REF!="M-OP",'IOC Input'!#REF!&lt;50000),'IOC Input'!#REF!,IF(AND('IOC Input'!#REF!="M-OP",'IOC Input'!#REF!&gt;=50000),'IOC Input'!#REF!,""))</f>
        <v>#REF!</v>
      </c>
      <c r="E306" s="103" t="e">
        <f>IF(AND('IOC Input'!#REF!="M-OP",'IOC Input'!#REF!&lt;50000),'IOC Input'!#REF!,IF(AND('IOC Input'!#REF!="M-OP",'IOC Input'!#REF!&gt;=50000),'IOC Input'!#REF!,""))</f>
        <v>#REF!</v>
      </c>
      <c r="F306" s="103" t="e">
        <f>IF(AND('IOC Input'!#REF!="M-OP",'IOC Input'!#REF!&lt;50000),'IOC Input'!#REF!,IF(AND('IOC Input'!#REF!="M-OP",'IOC Input'!#REF!&gt;=50000),'IOC Input'!#REF!,""))</f>
        <v>#REF!</v>
      </c>
      <c r="G306" s="103" t="e">
        <f>IF(AND('IOC Input'!#REF!="M-OP",'IOC Input'!#REF!&lt;50000),'IOC Input'!#REF!,IF(AND('IOC Input'!#REF!="M-OP",'IOC Input'!#REF!&gt;=50000),'IOC Input'!#REF!,""))</f>
        <v>#REF!</v>
      </c>
      <c r="H306" s="103" t="e">
        <f>IF(AND('IOC Input'!#REF!="M-OP",'IOC Input'!#REF!&lt;50000),'IOC Input'!#REF!,IF(AND('IOC Input'!#REF!="M-OP",'IOC Input'!#REF!&gt;=50000),'IOC Input'!#REF!,""))</f>
        <v>#REF!</v>
      </c>
      <c r="I306" s="103" t="e">
        <f>IF(AND('IOC Input'!#REF!="M-OP",'IOC Input'!#REF!&lt;50000),'IOC Input'!#REF!,IF(AND('IOC Input'!#REF!="M-OP",'IOC Input'!#REF!&gt;=50000),'IOC Input'!#REF!,""))</f>
        <v>#REF!</v>
      </c>
      <c r="J306" s="105" t="e">
        <f>IF(AND('IOC Input'!#REF!="M-OP",'IOC Input'!#REF!&lt;50000),RIGHT('IOC Input'!#REF!,6),IF(AND('IOC Input'!#REF!="M-OP",'IOC Input'!#REF!&gt;=50000),RIGHT('IOC Input'!#REF!,6),""))</f>
        <v>#REF!</v>
      </c>
      <c r="K306" s="106" t="e">
        <f>IF(AND('IOC Input'!#REF!="M-OP",'IOC Input'!#REF!="C"),'IOC Input'!#REF!,"")</f>
        <v>#REF!</v>
      </c>
      <c r="L306" s="106" t="e">
        <f>IF(AND('IOC Input'!#REF!="M-OP",'IOC Input'!#REF!="D"),'IOC Input'!#REF!,"")</f>
        <v>#REF!</v>
      </c>
      <c r="M306" t="e">
        <f t="shared" si="29"/>
        <v>#REF!</v>
      </c>
    </row>
    <row r="307" spans="1:13" ht="18.75">
      <c r="A307" s="102" t="s">
        <v>111</v>
      </c>
      <c r="B307" s="103" t="e">
        <f>IF(AND('IOC Input'!#REF!="M-OP",'IOC Input'!#REF!&lt;50000),'IOC Input'!#REF!,IF(AND('IOC Input'!#REF!="M-OP",'IOC Input'!#REF!&gt;=50000),'IOC Input'!#REF!,""))</f>
        <v>#REF!</v>
      </c>
      <c r="C307" s="103" t="e">
        <f>IF(AND('IOC Input'!#REF!="M-OP",'IOC Input'!#REF!&lt;50000),'IOC Input'!#REF!,IF(AND('IOC Input'!#REF!="M-OP",'IOC Input'!#REF!&gt;=50000),'IOC Input'!#REF!,""))</f>
        <v>#REF!</v>
      </c>
      <c r="D307" s="103" t="e">
        <f>IF(AND('IOC Input'!#REF!="M-OP",'IOC Input'!#REF!&lt;50000),'IOC Input'!#REF!,IF(AND('IOC Input'!#REF!="M-OP",'IOC Input'!#REF!&gt;=50000),'IOC Input'!#REF!,""))</f>
        <v>#REF!</v>
      </c>
      <c r="E307" s="103" t="e">
        <f>IF(AND('IOC Input'!#REF!="M-OP",'IOC Input'!#REF!&lt;50000),'IOC Input'!#REF!,IF(AND('IOC Input'!#REF!="M-OP",'IOC Input'!#REF!&gt;=50000),'IOC Input'!#REF!,""))</f>
        <v>#REF!</v>
      </c>
      <c r="F307" s="103" t="e">
        <f>IF(AND('IOC Input'!#REF!="M-OP",'IOC Input'!#REF!&lt;50000),'IOC Input'!#REF!,IF(AND('IOC Input'!#REF!="M-OP",'IOC Input'!#REF!&gt;=50000),'IOC Input'!#REF!,""))</f>
        <v>#REF!</v>
      </c>
      <c r="G307" s="103" t="e">
        <f>IF(AND('IOC Input'!#REF!="M-OP",'IOC Input'!#REF!&lt;50000),'IOC Input'!#REF!,IF(AND('IOC Input'!#REF!="M-OP",'IOC Input'!#REF!&gt;=50000),'IOC Input'!#REF!,""))</f>
        <v>#REF!</v>
      </c>
      <c r="H307" s="103" t="e">
        <f>IF(AND('IOC Input'!#REF!="M-OP",'IOC Input'!#REF!&lt;50000),'IOC Input'!#REF!,IF(AND('IOC Input'!#REF!="M-OP",'IOC Input'!#REF!&gt;=50000),'IOC Input'!#REF!,""))</f>
        <v>#REF!</v>
      </c>
      <c r="I307" s="103" t="e">
        <f>IF(AND('IOC Input'!#REF!="M-OP",'IOC Input'!#REF!&lt;50000),'IOC Input'!#REF!,IF(AND('IOC Input'!#REF!="M-OP",'IOC Input'!#REF!&gt;=50000),'IOC Input'!#REF!,""))</f>
        <v>#REF!</v>
      </c>
      <c r="J307" s="105" t="e">
        <f>IF(AND('IOC Input'!#REF!="M-OP",'IOC Input'!#REF!&lt;50000),RIGHT('IOC Input'!#REF!,6),IF(AND('IOC Input'!#REF!="M-OP",'IOC Input'!#REF!&gt;=50000),RIGHT('IOC Input'!#REF!,6),""))</f>
        <v>#REF!</v>
      </c>
      <c r="K307" s="106" t="e">
        <f>IF(AND('IOC Input'!#REF!="M-OP",'IOC Input'!#REF!="C"),'IOC Input'!#REF!,"")</f>
        <v>#REF!</v>
      </c>
      <c r="L307" s="106" t="e">
        <f>IF(AND('IOC Input'!#REF!="M-OP",'IOC Input'!#REF!="D"),'IOC Input'!#REF!,"")</f>
        <v>#REF!</v>
      </c>
      <c r="M307" t="e">
        <f t="shared" si="29"/>
        <v>#REF!</v>
      </c>
    </row>
    <row r="308" spans="1:13" ht="18.75">
      <c r="A308" s="102" t="s">
        <v>111</v>
      </c>
      <c r="B308" s="103" t="e">
        <f>IF(AND('IOC Input'!#REF!="M-OP",'IOC Input'!#REF!&lt;50000),'IOC Input'!#REF!,IF(AND('IOC Input'!#REF!="M-OP",'IOC Input'!#REF!&gt;=50000),'IOC Input'!#REF!,""))</f>
        <v>#REF!</v>
      </c>
      <c r="C308" s="103" t="e">
        <f>IF(AND('IOC Input'!#REF!="M-OP",'IOC Input'!#REF!&lt;50000),'IOC Input'!#REF!,IF(AND('IOC Input'!#REF!="M-OP",'IOC Input'!#REF!&gt;=50000),'IOC Input'!#REF!,""))</f>
        <v>#REF!</v>
      </c>
      <c r="D308" s="103" t="e">
        <f>IF(AND('IOC Input'!#REF!="M-OP",'IOC Input'!#REF!&lt;50000),'IOC Input'!#REF!,IF(AND('IOC Input'!#REF!="M-OP",'IOC Input'!#REF!&gt;=50000),'IOC Input'!#REF!,""))</f>
        <v>#REF!</v>
      </c>
      <c r="E308" s="103" t="e">
        <f>IF(AND('IOC Input'!#REF!="M-OP",'IOC Input'!#REF!&lt;50000),'IOC Input'!#REF!,IF(AND('IOC Input'!#REF!="M-OP",'IOC Input'!#REF!&gt;=50000),'IOC Input'!#REF!,""))</f>
        <v>#REF!</v>
      </c>
      <c r="F308" s="103" t="e">
        <f>IF(AND('IOC Input'!#REF!="M-OP",'IOC Input'!#REF!&lt;50000),'IOC Input'!#REF!,IF(AND('IOC Input'!#REF!="M-OP",'IOC Input'!#REF!&gt;=50000),'IOC Input'!#REF!,""))</f>
        <v>#REF!</v>
      </c>
      <c r="G308" s="103" t="e">
        <f>IF(AND('IOC Input'!#REF!="M-OP",'IOC Input'!#REF!&lt;50000),'IOC Input'!#REF!,IF(AND('IOC Input'!#REF!="M-OP",'IOC Input'!#REF!&gt;=50000),'IOC Input'!#REF!,""))</f>
        <v>#REF!</v>
      </c>
      <c r="H308" s="107"/>
      <c r="I308" s="103" t="e">
        <f>IF(AND('IOC Input'!#REF!="M-OP",'IOC Input'!#REF!&lt;50000),'IOC Input'!#REF!,IF(AND('IOC Input'!#REF!="M-OP",'IOC Input'!#REF!&gt;=50000),'IOC Input'!#REF!,""))</f>
        <v>#REF!</v>
      </c>
      <c r="J308" s="105" t="e">
        <f>IF(AND('IOC Input'!#REF!="M-OP",'IOC Input'!#REF!&lt;50000),RIGHT('IOC Input'!#REF!,6),IF(AND('IOC Input'!#REF!="M-OP",'IOC Input'!#REF!&gt;=50000),RIGHT('IOC Input'!#REF!,6),""))</f>
        <v>#REF!</v>
      </c>
      <c r="K308" s="106" t="e">
        <f>IF(AND('IOC Input'!#REF!="M-OP",'IOC Input'!#REF!="C"),'IOC Input'!#REF!,"")</f>
        <v>#REF!</v>
      </c>
      <c r="L308" s="106" t="e">
        <f>IF(AND('IOC Input'!#REF!="M-OP",'IOC Input'!#REF!="D"),'IOC Input'!#REF!,"")</f>
        <v>#REF!</v>
      </c>
      <c r="M308" t="e">
        <f t="shared" si="29"/>
        <v>#REF!</v>
      </c>
    </row>
    <row r="309" spans="1:13" ht="18.75">
      <c r="A309" s="102"/>
      <c r="B309" s="103"/>
      <c r="C309" s="104"/>
      <c r="D309" s="103"/>
      <c r="E309" s="104"/>
      <c r="F309" s="103"/>
      <c r="G309" s="103"/>
      <c r="H309" s="104"/>
      <c r="I309" s="103"/>
      <c r="J309" s="105"/>
      <c r="K309" s="106"/>
      <c r="L309" s="106"/>
    </row>
    <row r="310" spans="1:13" ht="18.75">
      <c r="A310" s="102" t="s">
        <v>111</v>
      </c>
      <c r="B310" s="103" t="e">
        <f>IF(AND('IOC Input'!#REF!="M-OP",'IOC Input'!#REF!&lt;50000),"119503",IF(AND('IOC Input'!#REF!="M-OP",'IOC Input'!#REF!&gt;=50000),"119500",""))</f>
        <v>#REF!</v>
      </c>
      <c r="C310" s="104"/>
      <c r="D310" s="103"/>
      <c r="E310" s="104"/>
      <c r="F310" s="103"/>
      <c r="G310" s="103"/>
      <c r="H310" s="103" t="e">
        <f>IF(AND('IOC Input'!#REF!="M-OP",'IOC Input'!#REF!&lt;50000),'IOC Input'!#REF!,IF(AND('IOC Input'!#REF!="M-OP",'IOC Input'!#REF!&gt;=50000),'IOC Input'!#REF!,""))</f>
        <v>#REF!</v>
      </c>
      <c r="I310" s="103" t="e">
        <f>+I311</f>
        <v>#REF!</v>
      </c>
      <c r="J310" s="105" t="e">
        <f>+J311</f>
        <v>#REF!</v>
      </c>
      <c r="K310" s="106" t="e">
        <f>IF(AND('IOC Input'!#REF!="M-OP",'IOC Input'!#REF!="C"),'IOC Input'!#REF!,"")</f>
        <v>#REF!</v>
      </c>
      <c r="L310" s="106" t="e">
        <f>IF(AND('IOC Input'!#REF!="M-OP",'IOC Input'!#REF!="D"),'IOC Input'!#REF!,"")</f>
        <v>#REF!</v>
      </c>
      <c r="M310" t="e">
        <f>IF(SUM(K310:L310)&gt;0,1,0)</f>
        <v>#REF!</v>
      </c>
    </row>
    <row r="311" spans="1:13" ht="18.75">
      <c r="A311" s="102" t="s">
        <v>111</v>
      </c>
      <c r="B311" s="103" t="e">
        <f>IF(AND('IOC Input'!#REF!="M-OP",'IOC Input'!#REF!&lt;50000),'IOC Input'!#REF!,IF(AND('IOC Input'!#REF!="M-OP",'IOC Input'!#REF!&gt;=50000),'IOC Input'!#REF!,""))</f>
        <v>#REF!</v>
      </c>
      <c r="C311" s="103" t="e">
        <f>IF(AND('IOC Input'!#REF!="M-OP",'IOC Input'!#REF!&lt;50000),'IOC Input'!#REF!,IF(AND('IOC Input'!#REF!="M-OP",'IOC Input'!#REF!&gt;=50000),'IOC Input'!#REF!,""))</f>
        <v>#REF!</v>
      </c>
      <c r="D311" s="103" t="e">
        <f>IF(AND('IOC Input'!#REF!="M-OP",'IOC Input'!#REF!&lt;50000),'IOC Input'!#REF!,IF(AND('IOC Input'!#REF!="M-OP",'IOC Input'!#REF!&gt;=50000),'IOC Input'!#REF!,""))</f>
        <v>#REF!</v>
      </c>
      <c r="E311" s="103" t="e">
        <f>IF(AND('IOC Input'!#REF!="M-OP",'IOC Input'!#REF!&lt;50000),'IOC Input'!#REF!,IF(AND('IOC Input'!#REF!="M-OP",'IOC Input'!#REF!&gt;=50000),'IOC Input'!#REF!,""))</f>
        <v>#REF!</v>
      </c>
      <c r="F311" s="103" t="e">
        <f>IF(AND('IOC Input'!#REF!="M-OP",'IOC Input'!#REF!&lt;50000),'IOC Input'!#REF!,IF(AND('IOC Input'!#REF!="M-OP",'IOC Input'!#REF!&gt;=50000),'IOC Input'!#REF!,""))</f>
        <v>#REF!</v>
      </c>
      <c r="G311" s="103" t="e">
        <f>IF(AND('IOC Input'!#REF!="M-OP",'IOC Input'!#REF!&lt;50000),'IOC Input'!#REF!,IF(AND('IOC Input'!#REF!="M-OP",'IOC Input'!#REF!&gt;=50000),'IOC Input'!#REF!,""))</f>
        <v>#REF!</v>
      </c>
      <c r="H311" s="103" t="e">
        <f>IF(AND('IOC Input'!#REF!="M-OP",'IOC Input'!#REF!&lt;50000),'IOC Input'!#REF!,IF(AND('IOC Input'!#REF!="M-OP",'IOC Input'!#REF!&gt;=50000),'IOC Input'!#REF!,""))</f>
        <v>#REF!</v>
      </c>
      <c r="I311" s="103" t="e">
        <f>IF(AND('IOC Input'!#REF!="M-OP",'IOC Input'!#REF!&lt;50000),'IOC Input'!#REF!,IF(AND('IOC Input'!#REF!="M-OP",'IOC Input'!#REF!&gt;=50000),'IOC Input'!#REF!,""))</f>
        <v>#REF!</v>
      </c>
      <c r="J311" s="105" t="e">
        <f>IF(AND('IOC Input'!#REF!="M-OP",'IOC Input'!#REF!&lt;50000),RIGHT('IOC Input'!#REF!,6),IF(AND('IOC Input'!#REF!="M-OP",'IOC Input'!#REF!&gt;=50000),RIGHT('IOC Input'!#REF!,6),""))</f>
        <v>#REF!</v>
      </c>
      <c r="K311" s="106" t="e">
        <f>IF(AND('IOC Input'!#REF!="M-OP",'IOC Input'!#REF!="C"),'IOC Input'!#REF!,"")</f>
        <v>#REF!</v>
      </c>
      <c r="L311" s="106" t="e">
        <f>IF(AND('IOC Input'!#REF!="M-OP",'IOC Input'!#REF!="D"),'IOC Input'!#REF!,"")</f>
        <v>#REF!</v>
      </c>
      <c r="M311" t="e">
        <f t="shared" ref="M311:M317" si="30">IF(SUM(K311:L311)&gt;0,1,0)</f>
        <v>#REF!</v>
      </c>
    </row>
    <row r="312" spans="1:13" ht="18.75">
      <c r="A312" s="102" t="s">
        <v>111</v>
      </c>
      <c r="B312" s="103" t="e">
        <f>IF(AND('IOC Input'!#REF!="M-OP",'IOC Input'!#REF!&lt;50000),'IOC Input'!#REF!,IF(AND('IOC Input'!#REF!="M-OP",'IOC Input'!#REF!&gt;=50000),'IOC Input'!#REF!,""))</f>
        <v>#REF!</v>
      </c>
      <c r="C312" s="103" t="e">
        <f>IF(AND('IOC Input'!#REF!="M-OP",'IOC Input'!#REF!&lt;50000),'IOC Input'!#REF!,IF(AND('IOC Input'!#REF!="M-OP",'IOC Input'!#REF!&gt;=50000),'IOC Input'!#REF!,""))</f>
        <v>#REF!</v>
      </c>
      <c r="D312" s="103" t="e">
        <f>IF(AND('IOC Input'!#REF!="M-OP",'IOC Input'!#REF!&lt;50000),'IOC Input'!#REF!,IF(AND('IOC Input'!#REF!="M-OP",'IOC Input'!#REF!&gt;=50000),'IOC Input'!#REF!,""))</f>
        <v>#REF!</v>
      </c>
      <c r="E312" s="103" t="e">
        <f>IF(AND('IOC Input'!#REF!="M-OP",'IOC Input'!#REF!&lt;50000),'IOC Input'!#REF!,IF(AND('IOC Input'!#REF!="M-OP",'IOC Input'!#REF!&gt;=50000),'IOC Input'!#REF!,""))</f>
        <v>#REF!</v>
      </c>
      <c r="F312" s="103" t="e">
        <f>IF(AND('IOC Input'!#REF!="M-OP",'IOC Input'!#REF!&lt;50000),'IOC Input'!#REF!,IF(AND('IOC Input'!#REF!="M-OP",'IOC Input'!#REF!&gt;=50000),'IOC Input'!#REF!,""))</f>
        <v>#REF!</v>
      </c>
      <c r="G312" s="103" t="e">
        <f>IF(AND('IOC Input'!#REF!="M-OP",'IOC Input'!#REF!&lt;50000),'IOC Input'!#REF!,IF(AND('IOC Input'!#REF!="M-OP",'IOC Input'!#REF!&gt;=50000),'IOC Input'!#REF!,""))</f>
        <v>#REF!</v>
      </c>
      <c r="H312" s="103" t="e">
        <f>IF(AND('IOC Input'!#REF!="M-OP",'IOC Input'!#REF!&lt;50000),'IOC Input'!#REF!,IF(AND('IOC Input'!#REF!="M-OP",'IOC Input'!#REF!&gt;=50000),'IOC Input'!#REF!,""))</f>
        <v>#REF!</v>
      </c>
      <c r="I312" s="103" t="e">
        <f>IF(AND('IOC Input'!#REF!="M-OP",'IOC Input'!#REF!&lt;50000),'IOC Input'!#REF!,IF(AND('IOC Input'!#REF!="M-OP",'IOC Input'!#REF!&gt;=50000),'IOC Input'!#REF!,""))</f>
        <v>#REF!</v>
      </c>
      <c r="J312" s="105" t="e">
        <f>IF(AND('IOC Input'!#REF!="M-OP",'IOC Input'!#REF!&lt;50000),RIGHT('IOC Input'!#REF!,6),IF(AND('IOC Input'!#REF!="M-OP",'IOC Input'!#REF!&gt;=50000),RIGHT('IOC Input'!#REF!,6),""))</f>
        <v>#REF!</v>
      </c>
      <c r="K312" s="106" t="e">
        <f>IF(AND('IOC Input'!#REF!="M-OP",'IOC Input'!#REF!="C"),'IOC Input'!#REF!,"")</f>
        <v>#REF!</v>
      </c>
      <c r="L312" s="106" t="e">
        <f>IF(AND('IOC Input'!#REF!="M-OP",'IOC Input'!#REF!="D"),'IOC Input'!#REF!,"")</f>
        <v>#REF!</v>
      </c>
      <c r="M312" t="e">
        <f t="shared" si="30"/>
        <v>#REF!</v>
      </c>
    </row>
    <row r="313" spans="1:13" ht="18.75">
      <c r="A313" s="102" t="s">
        <v>111</v>
      </c>
      <c r="B313" s="103" t="e">
        <f>IF(AND('IOC Input'!#REF!="M-OP",'IOC Input'!#REF!&lt;50000),'IOC Input'!#REF!,IF(AND('IOC Input'!#REF!="M-OP",'IOC Input'!#REF!&gt;=50000),'IOC Input'!#REF!,""))</f>
        <v>#REF!</v>
      </c>
      <c r="C313" s="103" t="e">
        <f>IF(AND('IOC Input'!#REF!="M-OP",'IOC Input'!#REF!&lt;50000),'IOC Input'!#REF!,IF(AND('IOC Input'!#REF!="M-OP",'IOC Input'!#REF!&gt;=50000),'IOC Input'!#REF!,""))</f>
        <v>#REF!</v>
      </c>
      <c r="D313" s="103" t="e">
        <f>IF(AND('IOC Input'!#REF!="M-OP",'IOC Input'!#REF!&lt;50000),'IOC Input'!#REF!,IF(AND('IOC Input'!#REF!="M-OP",'IOC Input'!#REF!&gt;=50000),'IOC Input'!#REF!,""))</f>
        <v>#REF!</v>
      </c>
      <c r="E313" s="103" t="e">
        <f>IF(AND('IOC Input'!#REF!="M-OP",'IOC Input'!#REF!&lt;50000),'IOC Input'!#REF!,IF(AND('IOC Input'!#REF!="M-OP",'IOC Input'!#REF!&gt;=50000),'IOC Input'!#REF!,""))</f>
        <v>#REF!</v>
      </c>
      <c r="F313" s="103" t="e">
        <f>IF(AND('IOC Input'!#REF!="M-OP",'IOC Input'!#REF!&lt;50000),'IOC Input'!#REF!,IF(AND('IOC Input'!#REF!="M-OP",'IOC Input'!#REF!&gt;=50000),'IOC Input'!#REF!,""))</f>
        <v>#REF!</v>
      </c>
      <c r="G313" s="103" t="e">
        <f>IF(AND('IOC Input'!#REF!="M-OP",'IOC Input'!#REF!&lt;50000),'IOC Input'!#REF!,IF(AND('IOC Input'!#REF!="M-OP",'IOC Input'!#REF!&gt;=50000),'IOC Input'!#REF!,""))</f>
        <v>#REF!</v>
      </c>
      <c r="H313" s="103" t="e">
        <f>IF(AND('IOC Input'!#REF!="M-OP",'IOC Input'!#REF!&lt;50000),'IOC Input'!#REF!,IF(AND('IOC Input'!#REF!="M-OP",'IOC Input'!#REF!&gt;=50000),'IOC Input'!#REF!,""))</f>
        <v>#REF!</v>
      </c>
      <c r="I313" s="103" t="e">
        <f>IF(AND('IOC Input'!#REF!="M-OP",'IOC Input'!#REF!&lt;50000),'IOC Input'!#REF!,IF(AND('IOC Input'!#REF!="M-OP",'IOC Input'!#REF!&gt;=50000),'IOC Input'!#REF!,""))</f>
        <v>#REF!</v>
      </c>
      <c r="J313" s="105" t="e">
        <f>IF(AND('IOC Input'!#REF!="M-OP",'IOC Input'!#REF!&lt;50000),RIGHT('IOC Input'!#REF!,6),IF(AND('IOC Input'!#REF!="M-OP",'IOC Input'!#REF!&gt;=50000),RIGHT('IOC Input'!#REF!,6),""))</f>
        <v>#REF!</v>
      </c>
      <c r="K313" s="106" t="e">
        <f>IF(AND('IOC Input'!#REF!="M-OP",'IOC Input'!#REF!="C"),'IOC Input'!#REF!,"")</f>
        <v>#REF!</v>
      </c>
      <c r="L313" s="106" t="e">
        <f>IF(AND('IOC Input'!#REF!="M-OP",'IOC Input'!#REF!="D"),'IOC Input'!#REF!,"")</f>
        <v>#REF!</v>
      </c>
      <c r="M313" t="e">
        <f t="shared" si="30"/>
        <v>#REF!</v>
      </c>
    </row>
    <row r="314" spans="1:13" ht="18.75">
      <c r="A314" s="102" t="s">
        <v>111</v>
      </c>
      <c r="B314" s="103" t="e">
        <f>IF(AND('IOC Input'!#REF!="M-OP",'IOC Input'!#REF!&lt;50000),'IOC Input'!#REF!,IF(AND('IOC Input'!#REF!="M-OP",'IOC Input'!#REF!&gt;=50000),'IOC Input'!#REF!,""))</f>
        <v>#REF!</v>
      </c>
      <c r="C314" s="103" t="e">
        <f>IF(AND('IOC Input'!#REF!="M-OP",'IOC Input'!#REF!&lt;50000),'IOC Input'!#REF!,IF(AND('IOC Input'!#REF!="M-OP",'IOC Input'!#REF!&gt;=50000),'IOC Input'!#REF!,""))</f>
        <v>#REF!</v>
      </c>
      <c r="D314" s="103" t="e">
        <f>IF(AND('IOC Input'!#REF!="M-OP",'IOC Input'!#REF!&lt;50000),'IOC Input'!#REF!,IF(AND('IOC Input'!#REF!="M-OP",'IOC Input'!#REF!&gt;=50000),'IOC Input'!#REF!,""))</f>
        <v>#REF!</v>
      </c>
      <c r="E314" s="103" t="e">
        <f>IF(AND('IOC Input'!#REF!="M-OP",'IOC Input'!#REF!&lt;50000),'IOC Input'!#REF!,IF(AND('IOC Input'!#REF!="M-OP",'IOC Input'!#REF!&gt;=50000),'IOC Input'!#REF!,""))</f>
        <v>#REF!</v>
      </c>
      <c r="F314" s="103" t="e">
        <f>IF(AND('IOC Input'!#REF!="M-OP",'IOC Input'!#REF!&lt;50000),'IOC Input'!#REF!,IF(AND('IOC Input'!#REF!="M-OP",'IOC Input'!#REF!&gt;=50000),'IOC Input'!#REF!,""))</f>
        <v>#REF!</v>
      </c>
      <c r="G314" s="103" t="e">
        <f>IF(AND('IOC Input'!#REF!="M-OP",'IOC Input'!#REF!&lt;50000),'IOC Input'!#REF!,IF(AND('IOC Input'!#REF!="M-OP",'IOC Input'!#REF!&gt;=50000),'IOC Input'!#REF!,""))</f>
        <v>#REF!</v>
      </c>
      <c r="H314" s="103" t="e">
        <f>IF(AND('IOC Input'!#REF!="M-OP",'IOC Input'!#REF!&lt;50000),'IOC Input'!#REF!,IF(AND('IOC Input'!#REF!="M-OP",'IOC Input'!#REF!&gt;=50000),'IOC Input'!#REF!,""))</f>
        <v>#REF!</v>
      </c>
      <c r="I314" s="103" t="e">
        <f>IF(AND('IOC Input'!#REF!="M-OP",'IOC Input'!#REF!&lt;50000),'IOC Input'!#REF!,IF(AND('IOC Input'!#REF!="M-OP",'IOC Input'!#REF!&gt;=50000),'IOC Input'!#REF!,""))</f>
        <v>#REF!</v>
      </c>
      <c r="J314" s="105" t="e">
        <f>IF(AND('IOC Input'!#REF!="M-OP",'IOC Input'!#REF!&lt;50000),RIGHT('IOC Input'!#REF!,6),IF(AND('IOC Input'!#REF!="M-OP",'IOC Input'!#REF!&gt;=50000),RIGHT('IOC Input'!#REF!,6),""))</f>
        <v>#REF!</v>
      </c>
      <c r="K314" s="106" t="e">
        <f>IF(AND('IOC Input'!#REF!="M-OP",'IOC Input'!#REF!="C"),'IOC Input'!#REF!,"")</f>
        <v>#REF!</v>
      </c>
      <c r="L314" s="106" t="e">
        <f>IF(AND('IOC Input'!#REF!="M-OP",'IOC Input'!#REF!="D"),'IOC Input'!#REF!,"")</f>
        <v>#REF!</v>
      </c>
      <c r="M314" t="e">
        <f t="shared" si="30"/>
        <v>#REF!</v>
      </c>
    </row>
    <row r="315" spans="1:13" ht="18.75">
      <c r="A315" s="102" t="s">
        <v>111</v>
      </c>
      <c r="B315" s="103" t="e">
        <f>IF(AND('IOC Input'!#REF!="M-OP",'IOC Input'!#REF!&lt;50000),'IOC Input'!#REF!,IF(AND('IOC Input'!#REF!="M-OP",'IOC Input'!#REF!&gt;=50000),'IOC Input'!#REF!,""))</f>
        <v>#REF!</v>
      </c>
      <c r="C315" s="103" t="e">
        <f>IF(AND('IOC Input'!#REF!="M-OP",'IOC Input'!#REF!&lt;50000),'IOC Input'!#REF!,IF(AND('IOC Input'!#REF!="M-OP",'IOC Input'!#REF!&gt;=50000),'IOC Input'!#REF!,""))</f>
        <v>#REF!</v>
      </c>
      <c r="D315" s="103" t="e">
        <f>IF(AND('IOC Input'!#REF!="M-OP",'IOC Input'!#REF!&lt;50000),'IOC Input'!#REF!,IF(AND('IOC Input'!#REF!="M-OP",'IOC Input'!#REF!&gt;=50000),'IOC Input'!#REF!,""))</f>
        <v>#REF!</v>
      </c>
      <c r="E315" s="103" t="e">
        <f>IF(AND('IOC Input'!#REF!="M-OP",'IOC Input'!#REF!&lt;50000),'IOC Input'!#REF!,IF(AND('IOC Input'!#REF!="M-OP",'IOC Input'!#REF!&gt;=50000),'IOC Input'!#REF!,""))</f>
        <v>#REF!</v>
      </c>
      <c r="F315" s="103" t="e">
        <f>IF(AND('IOC Input'!#REF!="M-OP",'IOC Input'!#REF!&lt;50000),'IOC Input'!#REF!,IF(AND('IOC Input'!#REF!="M-OP",'IOC Input'!#REF!&gt;=50000),'IOC Input'!#REF!,""))</f>
        <v>#REF!</v>
      </c>
      <c r="G315" s="103" t="e">
        <f>IF(AND('IOC Input'!#REF!="M-OP",'IOC Input'!#REF!&lt;50000),'IOC Input'!#REF!,IF(AND('IOC Input'!#REF!="M-OP",'IOC Input'!#REF!&gt;=50000),'IOC Input'!#REF!,""))</f>
        <v>#REF!</v>
      </c>
      <c r="H315" s="103" t="e">
        <f>IF(AND('IOC Input'!#REF!="M-OP",'IOC Input'!#REF!&lt;50000),'IOC Input'!#REF!,IF(AND('IOC Input'!#REF!="M-OP",'IOC Input'!#REF!&gt;=50000),'IOC Input'!#REF!,""))</f>
        <v>#REF!</v>
      </c>
      <c r="I315" s="103" t="e">
        <f>IF(AND('IOC Input'!#REF!="M-OP",'IOC Input'!#REF!&lt;50000),'IOC Input'!#REF!,IF(AND('IOC Input'!#REF!="M-OP",'IOC Input'!#REF!&gt;=50000),'IOC Input'!#REF!,""))</f>
        <v>#REF!</v>
      </c>
      <c r="J315" s="105" t="e">
        <f>IF(AND('IOC Input'!#REF!="M-OP",'IOC Input'!#REF!&lt;50000),RIGHT('IOC Input'!#REF!,6),IF(AND('IOC Input'!#REF!="M-OP",'IOC Input'!#REF!&gt;=50000),RIGHT('IOC Input'!#REF!,6),""))</f>
        <v>#REF!</v>
      </c>
      <c r="K315" s="106" t="e">
        <f>IF(AND('IOC Input'!#REF!="M-OP",'IOC Input'!#REF!="C"),'IOC Input'!#REF!,"")</f>
        <v>#REF!</v>
      </c>
      <c r="L315" s="106" t="e">
        <f>IF(AND('IOC Input'!#REF!="M-OP",'IOC Input'!#REF!="D"),'IOC Input'!#REF!,"")</f>
        <v>#REF!</v>
      </c>
      <c r="M315" t="e">
        <f t="shared" si="30"/>
        <v>#REF!</v>
      </c>
    </row>
    <row r="316" spans="1:13" ht="18.75">
      <c r="A316" s="102" t="s">
        <v>111</v>
      </c>
      <c r="B316" s="103" t="e">
        <f>IF(AND('IOC Input'!#REF!="M-OP",'IOC Input'!#REF!&lt;50000),'IOC Input'!#REF!,IF(AND('IOC Input'!#REF!="M-OP",'IOC Input'!#REF!&gt;=50000),'IOC Input'!#REF!,""))</f>
        <v>#REF!</v>
      </c>
      <c r="C316" s="103" t="e">
        <f>IF(AND('IOC Input'!#REF!="M-OP",'IOC Input'!#REF!&lt;50000),'IOC Input'!#REF!,IF(AND('IOC Input'!#REF!="M-OP",'IOC Input'!#REF!&gt;=50000),'IOC Input'!#REF!,""))</f>
        <v>#REF!</v>
      </c>
      <c r="D316" s="103" t="e">
        <f>IF(AND('IOC Input'!#REF!="M-OP",'IOC Input'!#REF!&lt;50000),'IOC Input'!#REF!,IF(AND('IOC Input'!#REF!="M-OP",'IOC Input'!#REF!&gt;=50000),'IOC Input'!#REF!,""))</f>
        <v>#REF!</v>
      </c>
      <c r="E316" s="103" t="e">
        <f>IF(AND('IOC Input'!#REF!="M-OP",'IOC Input'!#REF!&lt;50000),'IOC Input'!#REF!,IF(AND('IOC Input'!#REF!="M-OP",'IOC Input'!#REF!&gt;=50000),'IOC Input'!#REF!,""))</f>
        <v>#REF!</v>
      </c>
      <c r="F316" s="103" t="e">
        <f>IF(AND('IOC Input'!#REF!="M-OP",'IOC Input'!#REF!&lt;50000),'IOC Input'!#REF!,IF(AND('IOC Input'!#REF!="M-OP",'IOC Input'!#REF!&gt;=50000),'IOC Input'!#REF!,""))</f>
        <v>#REF!</v>
      </c>
      <c r="G316" s="103" t="e">
        <f>IF(AND('IOC Input'!#REF!="M-OP",'IOC Input'!#REF!&lt;50000),'IOC Input'!#REF!,IF(AND('IOC Input'!#REF!="M-OP",'IOC Input'!#REF!&gt;=50000),'IOC Input'!#REF!,""))</f>
        <v>#REF!</v>
      </c>
      <c r="H316" s="103" t="e">
        <f>IF(AND('IOC Input'!#REF!="M-OP",'IOC Input'!#REF!&lt;50000),'IOC Input'!#REF!,IF(AND('IOC Input'!#REF!="M-OP",'IOC Input'!#REF!&gt;=50000),'IOC Input'!#REF!,""))</f>
        <v>#REF!</v>
      </c>
      <c r="I316" s="103" t="e">
        <f>IF(AND('IOC Input'!#REF!="M-OP",'IOC Input'!#REF!&lt;50000),'IOC Input'!#REF!,IF(AND('IOC Input'!#REF!="M-OP",'IOC Input'!#REF!&gt;=50000),'IOC Input'!#REF!,""))</f>
        <v>#REF!</v>
      </c>
      <c r="J316" s="105" t="e">
        <f>IF(AND('IOC Input'!#REF!="M-OP",'IOC Input'!#REF!&lt;50000),RIGHT('IOC Input'!#REF!,6),IF(AND('IOC Input'!#REF!="M-OP",'IOC Input'!#REF!&gt;=50000),RIGHT('IOC Input'!#REF!,6),""))</f>
        <v>#REF!</v>
      </c>
      <c r="K316" s="106" t="e">
        <f>IF(AND('IOC Input'!#REF!="M-OP",'IOC Input'!#REF!="C"),'IOC Input'!#REF!,"")</f>
        <v>#REF!</v>
      </c>
      <c r="L316" s="106" t="e">
        <f>IF(AND('IOC Input'!#REF!="M-OP",'IOC Input'!#REF!="D"),'IOC Input'!#REF!,"")</f>
        <v>#REF!</v>
      </c>
      <c r="M316" t="e">
        <f t="shared" si="30"/>
        <v>#REF!</v>
      </c>
    </row>
    <row r="317" spans="1:13" ht="18.75">
      <c r="A317" s="102" t="s">
        <v>111</v>
      </c>
      <c r="B317" s="103" t="e">
        <f>IF(AND('IOC Input'!#REF!="M-OP",'IOC Input'!#REF!&lt;50000),'IOC Input'!#REF!,IF(AND('IOC Input'!#REF!="M-OP",'IOC Input'!#REF!&gt;=50000),'IOC Input'!#REF!,""))</f>
        <v>#REF!</v>
      </c>
      <c r="C317" s="103" t="e">
        <f>IF(AND('IOC Input'!#REF!="M-OP",'IOC Input'!#REF!&lt;50000),'IOC Input'!#REF!,IF(AND('IOC Input'!#REF!="M-OP",'IOC Input'!#REF!&gt;=50000),'IOC Input'!#REF!,""))</f>
        <v>#REF!</v>
      </c>
      <c r="D317" s="103" t="e">
        <f>IF(AND('IOC Input'!#REF!="M-OP",'IOC Input'!#REF!&lt;50000),'IOC Input'!#REF!,IF(AND('IOC Input'!#REF!="M-OP",'IOC Input'!#REF!&gt;=50000),'IOC Input'!#REF!,""))</f>
        <v>#REF!</v>
      </c>
      <c r="E317" s="103" t="e">
        <f>IF(AND('IOC Input'!#REF!="M-OP",'IOC Input'!#REF!&lt;50000),'IOC Input'!#REF!,IF(AND('IOC Input'!#REF!="M-OP",'IOC Input'!#REF!&gt;=50000),'IOC Input'!#REF!,""))</f>
        <v>#REF!</v>
      </c>
      <c r="F317" s="103" t="e">
        <f>IF(AND('IOC Input'!#REF!="M-OP",'IOC Input'!#REF!&lt;50000),'IOC Input'!#REF!,IF(AND('IOC Input'!#REF!="M-OP",'IOC Input'!#REF!&gt;=50000),'IOC Input'!#REF!,""))</f>
        <v>#REF!</v>
      </c>
      <c r="G317" s="103" t="e">
        <f>IF(AND('IOC Input'!#REF!="M-OP",'IOC Input'!#REF!&lt;50000),'IOC Input'!#REF!,IF(AND('IOC Input'!#REF!="M-OP",'IOC Input'!#REF!&gt;=50000),'IOC Input'!#REF!,""))</f>
        <v>#REF!</v>
      </c>
      <c r="H317" s="107"/>
      <c r="I317" s="103" t="e">
        <f>IF(AND('IOC Input'!#REF!="M-OP",'IOC Input'!#REF!&lt;50000),'IOC Input'!#REF!,IF(AND('IOC Input'!#REF!="M-OP",'IOC Input'!#REF!&gt;=50000),'IOC Input'!#REF!,""))</f>
        <v>#REF!</v>
      </c>
      <c r="J317" s="105" t="e">
        <f>IF(AND('IOC Input'!#REF!="M-OP",'IOC Input'!#REF!&lt;50000),RIGHT('IOC Input'!#REF!,6),IF(AND('IOC Input'!#REF!="M-OP",'IOC Input'!#REF!&gt;=50000),RIGHT('IOC Input'!#REF!,6),""))</f>
        <v>#REF!</v>
      </c>
      <c r="K317" s="106" t="e">
        <f>IF(AND('IOC Input'!#REF!="M-OP",'IOC Input'!#REF!="C"),'IOC Input'!#REF!,"")</f>
        <v>#REF!</v>
      </c>
      <c r="L317" s="106" t="e">
        <f>IF(AND('IOC Input'!#REF!="M-OP",'IOC Input'!#REF!="D"),'IOC Input'!#REF!,"")</f>
        <v>#REF!</v>
      </c>
      <c r="M317" t="e">
        <f t="shared" si="30"/>
        <v>#REF!</v>
      </c>
    </row>
    <row r="318" spans="1:13" ht="18.75">
      <c r="A318" s="102"/>
      <c r="B318" s="103"/>
      <c r="C318" s="104"/>
      <c r="D318" s="103"/>
      <c r="E318" s="104"/>
      <c r="F318" s="103"/>
      <c r="G318" s="103"/>
      <c r="H318" s="104"/>
      <c r="I318" s="103"/>
      <c r="J318" s="105"/>
      <c r="K318" s="106"/>
      <c r="L318" s="106"/>
    </row>
    <row r="319" spans="1:13" ht="18.75">
      <c r="A319" s="102" t="s">
        <v>111</v>
      </c>
      <c r="B319" s="103" t="e">
        <f>IF(AND('IOC Input'!#REF!="M-OP",'IOC Input'!#REF!&lt;50000),"119503",IF(AND('IOC Input'!#REF!="M-OP",'IOC Input'!#REF!&gt;=50000),"119500",""))</f>
        <v>#REF!</v>
      </c>
      <c r="C319" s="104"/>
      <c r="D319" s="103"/>
      <c r="E319" s="104"/>
      <c r="F319" s="103"/>
      <c r="G319" s="103"/>
      <c r="H319" s="103" t="e">
        <f>IF(AND('IOC Input'!#REF!="M-OP",'IOC Input'!#REF!&lt;50000),'IOC Input'!#REF!,IF(AND('IOC Input'!#REF!="M-OP",'IOC Input'!#REF!&gt;=50000),'IOC Input'!#REF!,""))</f>
        <v>#REF!</v>
      </c>
      <c r="I319" s="103" t="e">
        <f>+I320</f>
        <v>#REF!</v>
      </c>
      <c r="J319" s="105" t="e">
        <f>+J320</f>
        <v>#REF!</v>
      </c>
      <c r="K319" s="106" t="e">
        <f>IF(AND('IOC Input'!#REF!="M-OP",'IOC Input'!#REF!="C"),'IOC Input'!#REF!,"")</f>
        <v>#REF!</v>
      </c>
      <c r="L319" s="106" t="e">
        <f>IF(AND('IOC Input'!#REF!="M-OP",'IOC Input'!#REF!="D"),'IOC Input'!#REF!,"")</f>
        <v>#REF!</v>
      </c>
      <c r="M319" t="e">
        <f>IF(SUM(K319:L319)&gt;0,1,0)</f>
        <v>#REF!</v>
      </c>
    </row>
    <row r="320" spans="1:13" ht="18.75">
      <c r="A320" s="102" t="s">
        <v>111</v>
      </c>
      <c r="B320" s="103" t="e">
        <f>IF(AND('IOC Input'!#REF!="M-OP",'IOC Input'!#REF!&lt;50000),'IOC Input'!#REF!,IF(AND('IOC Input'!#REF!="M-OP",'IOC Input'!#REF!&gt;=50000),'IOC Input'!#REF!,""))</f>
        <v>#REF!</v>
      </c>
      <c r="C320" s="103" t="e">
        <f>IF(AND('IOC Input'!#REF!="M-OP",'IOC Input'!#REF!&lt;50000),'IOC Input'!#REF!,IF(AND('IOC Input'!#REF!="M-OP",'IOC Input'!#REF!&gt;=50000),'IOC Input'!#REF!,""))</f>
        <v>#REF!</v>
      </c>
      <c r="D320" s="103" t="e">
        <f>IF(AND('IOC Input'!#REF!="M-OP",'IOC Input'!#REF!&lt;50000),'IOC Input'!#REF!,IF(AND('IOC Input'!#REF!="M-OP",'IOC Input'!#REF!&gt;=50000),'IOC Input'!#REF!,""))</f>
        <v>#REF!</v>
      </c>
      <c r="E320" s="103" t="e">
        <f>IF(AND('IOC Input'!#REF!="M-OP",'IOC Input'!#REF!&lt;50000),'IOC Input'!#REF!,IF(AND('IOC Input'!#REF!="M-OP",'IOC Input'!#REF!&gt;=50000),'IOC Input'!#REF!,""))</f>
        <v>#REF!</v>
      </c>
      <c r="F320" s="103" t="e">
        <f>IF(AND('IOC Input'!#REF!="M-OP",'IOC Input'!#REF!&lt;50000),'IOC Input'!#REF!,IF(AND('IOC Input'!#REF!="M-OP",'IOC Input'!#REF!&gt;=50000),'IOC Input'!#REF!,""))</f>
        <v>#REF!</v>
      </c>
      <c r="G320" s="103" t="e">
        <f>IF(AND('IOC Input'!#REF!="M-OP",'IOC Input'!#REF!&lt;50000),'IOC Input'!#REF!,IF(AND('IOC Input'!#REF!="M-OP",'IOC Input'!#REF!&gt;=50000),'IOC Input'!#REF!,""))</f>
        <v>#REF!</v>
      </c>
      <c r="H320" s="103" t="e">
        <f>IF(AND('IOC Input'!#REF!="M-OP",'IOC Input'!#REF!&lt;50000),'IOC Input'!#REF!,IF(AND('IOC Input'!#REF!="M-OP",'IOC Input'!#REF!&gt;=50000),'IOC Input'!#REF!,""))</f>
        <v>#REF!</v>
      </c>
      <c r="I320" s="103" t="e">
        <f>IF(AND('IOC Input'!#REF!="M-OP",'IOC Input'!#REF!&lt;50000),'IOC Input'!#REF!,IF(AND('IOC Input'!#REF!="M-OP",'IOC Input'!#REF!&gt;=50000),'IOC Input'!#REF!,""))</f>
        <v>#REF!</v>
      </c>
      <c r="J320" s="105" t="e">
        <f>IF(AND('IOC Input'!#REF!="M-OP",'IOC Input'!#REF!&lt;50000),RIGHT('IOC Input'!#REF!,6),IF(AND('IOC Input'!#REF!="M-OP",'IOC Input'!#REF!&gt;=50000),RIGHT('IOC Input'!#REF!,6),""))</f>
        <v>#REF!</v>
      </c>
      <c r="K320" s="106" t="e">
        <f>IF(AND('IOC Input'!#REF!="M-OP",'IOC Input'!#REF!="C"),'IOC Input'!#REF!,"")</f>
        <v>#REF!</v>
      </c>
      <c r="L320" s="106" t="e">
        <f>IF(AND('IOC Input'!#REF!="M-OP",'IOC Input'!#REF!="D"),'IOC Input'!#REF!,"")</f>
        <v>#REF!</v>
      </c>
      <c r="M320" t="e">
        <f t="shared" ref="M320:M326" si="31">IF(SUM(K320:L320)&gt;0,1,0)</f>
        <v>#REF!</v>
      </c>
    </row>
    <row r="321" spans="1:13" ht="18.75">
      <c r="A321" s="102" t="s">
        <v>111</v>
      </c>
      <c r="B321" s="103" t="e">
        <f>IF(AND('IOC Input'!#REF!="M-OP",'IOC Input'!#REF!&lt;50000),'IOC Input'!#REF!,IF(AND('IOC Input'!#REF!="M-OP",'IOC Input'!#REF!&gt;=50000),'IOC Input'!#REF!,""))</f>
        <v>#REF!</v>
      </c>
      <c r="C321" s="103" t="e">
        <f>IF(AND('IOC Input'!#REF!="M-OP",'IOC Input'!#REF!&lt;50000),'IOC Input'!#REF!,IF(AND('IOC Input'!#REF!="M-OP",'IOC Input'!#REF!&gt;=50000),'IOC Input'!#REF!,""))</f>
        <v>#REF!</v>
      </c>
      <c r="D321" s="103" t="e">
        <f>IF(AND('IOC Input'!#REF!="M-OP",'IOC Input'!#REF!&lt;50000),'IOC Input'!#REF!,IF(AND('IOC Input'!#REF!="M-OP",'IOC Input'!#REF!&gt;=50000),'IOC Input'!#REF!,""))</f>
        <v>#REF!</v>
      </c>
      <c r="E321" s="103" t="e">
        <f>IF(AND('IOC Input'!#REF!="M-OP",'IOC Input'!#REF!&lt;50000),'IOC Input'!#REF!,IF(AND('IOC Input'!#REF!="M-OP",'IOC Input'!#REF!&gt;=50000),'IOC Input'!#REF!,""))</f>
        <v>#REF!</v>
      </c>
      <c r="F321" s="103" t="e">
        <f>IF(AND('IOC Input'!#REF!="M-OP",'IOC Input'!#REF!&lt;50000),'IOC Input'!#REF!,IF(AND('IOC Input'!#REF!="M-OP",'IOC Input'!#REF!&gt;=50000),'IOC Input'!#REF!,""))</f>
        <v>#REF!</v>
      </c>
      <c r="G321" s="103" t="e">
        <f>IF(AND('IOC Input'!#REF!="M-OP",'IOC Input'!#REF!&lt;50000),'IOC Input'!#REF!,IF(AND('IOC Input'!#REF!="M-OP",'IOC Input'!#REF!&gt;=50000),'IOC Input'!#REF!,""))</f>
        <v>#REF!</v>
      </c>
      <c r="H321" s="103" t="e">
        <f>IF(AND('IOC Input'!#REF!="M-OP",'IOC Input'!#REF!&lt;50000),'IOC Input'!#REF!,IF(AND('IOC Input'!#REF!="M-OP",'IOC Input'!#REF!&gt;=50000),'IOC Input'!#REF!,""))</f>
        <v>#REF!</v>
      </c>
      <c r="I321" s="103" t="e">
        <f>IF(AND('IOC Input'!#REF!="M-OP",'IOC Input'!#REF!&lt;50000),'IOC Input'!#REF!,IF(AND('IOC Input'!#REF!="M-OP",'IOC Input'!#REF!&gt;=50000),'IOC Input'!#REF!,""))</f>
        <v>#REF!</v>
      </c>
      <c r="J321" s="105" t="e">
        <f>IF(AND('IOC Input'!#REF!="M-OP",'IOC Input'!#REF!&lt;50000),RIGHT('IOC Input'!#REF!,6),IF(AND('IOC Input'!#REF!="M-OP",'IOC Input'!#REF!&gt;=50000),RIGHT('IOC Input'!#REF!,6),""))</f>
        <v>#REF!</v>
      </c>
      <c r="K321" s="106" t="e">
        <f>IF(AND('IOC Input'!#REF!="M-OP",'IOC Input'!#REF!="C"),'IOC Input'!#REF!,"")</f>
        <v>#REF!</v>
      </c>
      <c r="L321" s="106" t="e">
        <f>IF(AND('IOC Input'!#REF!="M-OP",'IOC Input'!#REF!="D"),'IOC Input'!#REF!,"")</f>
        <v>#REF!</v>
      </c>
      <c r="M321" t="e">
        <f t="shared" si="31"/>
        <v>#REF!</v>
      </c>
    </row>
    <row r="322" spans="1:13" ht="18.75">
      <c r="A322" s="102" t="s">
        <v>111</v>
      </c>
      <c r="B322" s="103" t="e">
        <f>IF(AND('IOC Input'!#REF!="M-OP",'IOC Input'!#REF!&lt;50000),'IOC Input'!#REF!,IF(AND('IOC Input'!#REF!="M-OP",'IOC Input'!#REF!&gt;=50000),'IOC Input'!#REF!,""))</f>
        <v>#REF!</v>
      </c>
      <c r="C322" s="103" t="e">
        <f>IF(AND('IOC Input'!#REF!="M-OP",'IOC Input'!#REF!&lt;50000),'IOC Input'!#REF!,IF(AND('IOC Input'!#REF!="M-OP",'IOC Input'!#REF!&gt;=50000),'IOC Input'!#REF!,""))</f>
        <v>#REF!</v>
      </c>
      <c r="D322" s="103" t="e">
        <f>IF(AND('IOC Input'!#REF!="M-OP",'IOC Input'!#REF!&lt;50000),'IOC Input'!#REF!,IF(AND('IOC Input'!#REF!="M-OP",'IOC Input'!#REF!&gt;=50000),'IOC Input'!#REF!,""))</f>
        <v>#REF!</v>
      </c>
      <c r="E322" s="103" t="e">
        <f>IF(AND('IOC Input'!#REF!="M-OP",'IOC Input'!#REF!&lt;50000),'IOC Input'!#REF!,IF(AND('IOC Input'!#REF!="M-OP",'IOC Input'!#REF!&gt;=50000),'IOC Input'!#REF!,""))</f>
        <v>#REF!</v>
      </c>
      <c r="F322" s="103" t="e">
        <f>IF(AND('IOC Input'!#REF!="M-OP",'IOC Input'!#REF!&lt;50000),'IOC Input'!#REF!,IF(AND('IOC Input'!#REF!="M-OP",'IOC Input'!#REF!&gt;=50000),'IOC Input'!#REF!,""))</f>
        <v>#REF!</v>
      </c>
      <c r="G322" s="103" t="e">
        <f>IF(AND('IOC Input'!#REF!="M-OP",'IOC Input'!#REF!&lt;50000),'IOC Input'!#REF!,IF(AND('IOC Input'!#REF!="M-OP",'IOC Input'!#REF!&gt;=50000),'IOC Input'!#REF!,""))</f>
        <v>#REF!</v>
      </c>
      <c r="H322" s="103" t="e">
        <f>IF(AND('IOC Input'!#REF!="M-OP",'IOC Input'!#REF!&lt;50000),'IOC Input'!#REF!,IF(AND('IOC Input'!#REF!="M-OP",'IOC Input'!#REF!&gt;=50000),'IOC Input'!#REF!,""))</f>
        <v>#REF!</v>
      </c>
      <c r="I322" s="103" t="e">
        <f>IF(AND('IOC Input'!#REF!="M-OP",'IOC Input'!#REF!&lt;50000),'IOC Input'!#REF!,IF(AND('IOC Input'!#REF!="M-OP",'IOC Input'!#REF!&gt;=50000),'IOC Input'!#REF!,""))</f>
        <v>#REF!</v>
      </c>
      <c r="J322" s="105" t="e">
        <f>IF(AND('IOC Input'!#REF!="M-OP",'IOC Input'!#REF!&lt;50000),RIGHT('IOC Input'!#REF!,6),IF(AND('IOC Input'!#REF!="M-OP",'IOC Input'!#REF!&gt;=50000),RIGHT('IOC Input'!#REF!,6),""))</f>
        <v>#REF!</v>
      </c>
      <c r="K322" s="106" t="e">
        <f>IF(AND('IOC Input'!#REF!="M-OP",'IOC Input'!#REF!="C"),'IOC Input'!#REF!,"")</f>
        <v>#REF!</v>
      </c>
      <c r="L322" s="106" t="e">
        <f>IF(AND('IOC Input'!#REF!="M-OP",'IOC Input'!#REF!="D"),'IOC Input'!#REF!,"")</f>
        <v>#REF!</v>
      </c>
      <c r="M322" t="e">
        <f t="shared" si="31"/>
        <v>#REF!</v>
      </c>
    </row>
    <row r="323" spans="1:13" ht="18.75">
      <c r="A323" s="102" t="s">
        <v>111</v>
      </c>
      <c r="B323" s="103" t="e">
        <f>IF(AND('IOC Input'!#REF!="M-OP",'IOC Input'!#REF!&lt;50000),'IOC Input'!#REF!,IF(AND('IOC Input'!#REF!="M-OP",'IOC Input'!#REF!&gt;=50000),'IOC Input'!#REF!,""))</f>
        <v>#REF!</v>
      </c>
      <c r="C323" s="103" t="e">
        <f>IF(AND('IOC Input'!#REF!="M-OP",'IOC Input'!#REF!&lt;50000),'IOC Input'!#REF!,IF(AND('IOC Input'!#REF!="M-OP",'IOC Input'!#REF!&gt;=50000),'IOC Input'!#REF!,""))</f>
        <v>#REF!</v>
      </c>
      <c r="D323" s="103" t="e">
        <f>IF(AND('IOC Input'!#REF!="M-OP",'IOC Input'!#REF!&lt;50000),'IOC Input'!#REF!,IF(AND('IOC Input'!#REF!="M-OP",'IOC Input'!#REF!&gt;=50000),'IOC Input'!#REF!,""))</f>
        <v>#REF!</v>
      </c>
      <c r="E323" s="103" t="e">
        <f>IF(AND('IOC Input'!#REF!="M-OP",'IOC Input'!#REF!&lt;50000),'IOC Input'!#REF!,IF(AND('IOC Input'!#REF!="M-OP",'IOC Input'!#REF!&gt;=50000),'IOC Input'!#REF!,""))</f>
        <v>#REF!</v>
      </c>
      <c r="F323" s="103" t="e">
        <f>IF(AND('IOC Input'!#REF!="M-OP",'IOC Input'!#REF!&lt;50000),'IOC Input'!#REF!,IF(AND('IOC Input'!#REF!="M-OP",'IOC Input'!#REF!&gt;=50000),'IOC Input'!#REF!,""))</f>
        <v>#REF!</v>
      </c>
      <c r="G323" s="103" t="e">
        <f>IF(AND('IOC Input'!#REF!="M-OP",'IOC Input'!#REF!&lt;50000),'IOC Input'!#REF!,IF(AND('IOC Input'!#REF!="M-OP",'IOC Input'!#REF!&gt;=50000),'IOC Input'!#REF!,""))</f>
        <v>#REF!</v>
      </c>
      <c r="H323" s="103" t="e">
        <f>IF(AND('IOC Input'!#REF!="M-OP",'IOC Input'!#REF!&lt;50000),'IOC Input'!#REF!,IF(AND('IOC Input'!#REF!="M-OP",'IOC Input'!#REF!&gt;=50000),'IOC Input'!#REF!,""))</f>
        <v>#REF!</v>
      </c>
      <c r="I323" s="103" t="e">
        <f>IF(AND('IOC Input'!#REF!="M-OP",'IOC Input'!#REF!&lt;50000),'IOC Input'!#REF!,IF(AND('IOC Input'!#REF!="M-OP",'IOC Input'!#REF!&gt;=50000),'IOC Input'!#REF!,""))</f>
        <v>#REF!</v>
      </c>
      <c r="J323" s="105" t="e">
        <f>IF(AND('IOC Input'!#REF!="M-OP",'IOC Input'!#REF!&lt;50000),RIGHT('IOC Input'!#REF!,6),IF(AND('IOC Input'!#REF!="M-OP",'IOC Input'!#REF!&gt;=50000),RIGHT('IOC Input'!#REF!,6),""))</f>
        <v>#REF!</v>
      </c>
      <c r="K323" s="106" t="e">
        <f>IF(AND('IOC Input'!#REF!="M-OP",'IOC Input'!#REF!="C"),'IOC Input'!#REF!,"")</f>
        <v>#REF!</v>
      </c>
      <c r="L323" s="106" t="e">
        <f>IF(AND('IOC Input'!#REF!="M-OP",'IOC Input'!#REF!="D"),'IOC Input'!#REF!,"")</f>
        <v>#REF!</v>
      </c>
      <c r="M323" t="e">
        <f t="shared" si="31"/>
        <v>#REF!</v>
      </c>
    </row>
    <row r="324" spans="1:13" ht="18.75">
      <c r="A324" s="102" t="s">
        <v>111</v>
      </c>
      <c r="B324" s="103" t="e">
        <f>IF(AND('IOC Input'!#REF!="M-OP",'IOC Input'!#REF!&lt;50000),'IOC Input'!#REF!,IF(AND('IOC Input'!#REF!="M-OP",'IOC Input'!#REF!&gt;=50000),'IOC Input'!#REF!,""))</f>
        <v>#REF!</v>
      </c>
      <c r="C324" s="103" t="e">
        <f>IF(AND('IOC Input'!#REF!="M-OP",'IOC Input'!#REF!&lt;50000),'IOC Input'!#REF!,IF(AND('IOC Input'!#REF!="M-OP",'IOC Input'!#REF!&gt;=50000),'IOC Input'!#REF!,""))</f>
        <v>#REF!</v>
      </c>
      <c r="D324" s="103" t="e">
        <f>IF(AND('IOC Input'!#REF!="M-OP",'IOC Input'!#REF!&lt;50000),'IOC Input'!#REF!,IF(AND('IOC Input'!#REF!="M-OP",'IOC Input'!#REF!&gt;=50000),'IOC Input'!#REF!,""))</f>
        <v>#REF!</v>
      </c>
      <c r="E324" s="103" t="e">
        <f>IF(AND('IOC Input'!#REF!="M-OP",'IOC Input'!#REF!&lt;50000),'IOC Input'!#REF!,IF(AND('IOC Input'!#REF!="M-OP",'IOC Input'!#REF!&gt;=50000),'IOC Input'!#REF!,""))</f>
        <v>#REF!</v>
      </c>
      <c r="F324" s="103" t="e">
        <f>IF(AND('IOC Input'!#REF!="M-OP",'IOC Input'!#REF!&lt;50000),'IOC Input'!#REF!,IF(AND('IOC Input'!#REF!="M-OP",'IOC Input'!#REF!&gt;=50000),'IOC Input'!#REF!,""))</f>
        <v>#REF!</v>
      </c>
      <c r="G324" s="103" t="e">
        <f>IF(AND('IOC Input'!#REF!="M-OP",'IOC Input'!#REF!&lt;50000),'IOC Input'!#REF!,IF(AND('IOC Input'!#REF!="M-OP",'IOC Input'!#REF!&gt;=50000),'IOC Input'!#REF!,""))</f>
        <v>#REF!</v>
      </c>
      <c r="H324" s="103" t="e">
        <f>IF(AND('IOC Input'!#REF!="M-OP",'IOC Input'!#REF!&lt;50000),'IOC Input'!#REF!,IF(AND('IOC Input'!#REF!="M-OP",'IOC Input'!#REF!&gt;=50000),'IOC Input'!#REF!,""))</f>
        <v>#REF!</v>
      </c>
      <c r="I324" s="103" t="e">
        <f>IF(AND('IOC Input'!#REF!="M-OP",'IOC Input'!#REF!&lt;50000),'IOC Input'!#REF!,IF(AND('IOC Input'!#REF!="M-OP",'IOC Input'!#REF!&gt;=50000),'IOC Input'!#REF!,""))</f>
        <v>#REF!</v>
      </c>
      <c r="J324" s="105" t="e">
        <f>IF(AND('IOC Input'!#REF!="M-OP",'IOC Input'!#REF!&lt;50000),RIGHT('IOC Input'!#REF!,6),IF(AND('IOC Input'!#REF!="M-OP",'IOC Input'!#REF!&gt;=50000),RIGHT('IOC Input'!#REF!,6),""))</f>
        <v>#REF!</v>
      </c>
      <c r="K324" s="106" t="e">
        <f>IF(AND('IOC Input'!#REF!="M-OP",'IOC Input'!#REF!="C"),'IOC Input'!#REF!,"")</f>
        <v>#REF!</v>
      </c>
      <c r="L324" s="106" t="e">
        <f>IF(AND('IOC Input'!#REF!="M-OP",'IOC Input'!#REF!="D"),'IOC Input'!#REF!,"")</f>
        <v>#REF!</v>
      </c>
      <c r="M324" t="e">
        <f t="shared" si="31"/>
        <v>#REF!</v>
      </c>
    </row>
    <row r="325" spans="1:13" ht="18.75">
      <c r="A325" s="102" t="s">
        <v>111</v>
      </c>
      <c r="B325" s="103" t="e">
        <f>IF(AND('IOC Input'!#REF!="M-OP",'IOC Input'!#REF!&lt;50000),'IOC Input'!#REF!,IF(AND('IOC Input'!#REF!="M-OP",'IOC Input'!#REF!&gt;=50000),'IOC Input'!#REF!,""))</f>
        <v>#REF!</v>
      </c>
      <c r="C325" s="103" t="e">
        <f>IF(AND('IOC Input'!#REF!="M-OP",'IOC Input'!#REF!&lt;50000),'IOC Input'!#REF!,IF(AND('IOC Input'!#REF!="M-OP",'IOC Input'!#REF!&gt;=50000),'IOC Input'!#REF!,""))</f>
        <v>#REF!</v>
      </c>
      <c r="D325" s="103" t="e">
        <f>IF(AND('IOC Input'!#REF!="M-OP",'IOC Input'!#REF!&lt;50000),'IOC Input'!#REF!,IF(AND('IOC Input'!#REF!="M-OP",'IOC Input'!#REF!&gt;=50000),'IOC Input'!#REF!,""))</f>
        <v>#REF!</v>
      </c>
      <c r="E325" s="103" t="e">
        <f>IF(AND('IOC Input'!#REF!="M-OP",'IOC Input'!#REF!&lt;50000),'IOC Input'!#REF!,IF(AND('IOC Input'!#REF!="M-OP",'IOC Input'!#REF!&gt;=50000),'IOC Input'!#REF!,""))</f>
        <v>#REF!</v>
      </c>
      <c r="F325" s="103" t="e">
        <f>IF(AND('IOC Input'!#REF!="M-OP",'IOC Input'!#REF!&lt;50000),'IOC Input'!#REF!,IF(AND('IOC Input'!#REF!="M-OP",'IOC Input'!#REF!&gt;=50000),'IOC Input'!#REF!,""))</f>
        <v>#REF!</v>
      </c>
      <c r="G325" s="103" t="e">
        <f>IF(AND('IOC Input'!#REF!="M-OP",'IOC Input'!#REF!&lt;50000),'IOC Input'!#REF!,IF(AND('IOC Input'!#REF!="M-OP",'IOC Input'!#REF!&gt;=50000),'IOC Input'!#REF!,""))</f>
        <v>#REF!</v>
      </c>
      <c r="H325" s="103" t="e">
        <f>IF(AND('IOC Input'!#REF!="M-OP",'IOC Input'!#REF!&lt;50000),'IOC Input'!#REF!,IF(AND('IOC Input'!#REF!="M-OP",'IOC Input'!#REF!&gt;=50000),'IOC Input'!#REF!,""))</f>
        <v>#REF!</v>
      </c>
      <c r="I325" s="103" t="e">
        <f>IF(AND('IOC Input'!#REF!="M-OP",'IOC Input'!#REF!&lt;50000),'IOC Input'!#REF!,IF(AND('IOC Input'!#REF!="M-OP",'IOC Input'!#REF!&gt;=50000),'IOC Input'!#REF!,""))</f>
        <v>#REF!</v>
      </c>
      <c r="J325" s="105" t="e">
        <f>IF(AND('IOC Input'!#REF!="M-OP",'IOC Input'!#REF!&lt;50000),RIGHT('IOC Input'!#REF!,6),IF(AND('IOC Input'!#REF!="M-OP",'IOC Input'!#REF!&gt;=50000),RIGHT('IOC Input'!#REF!,6),""))</f>
        <v>#REF!</v>
      </c>
      <c r="K325" s="106" t="e">
        <f>IF(AND('IOC Input'!#REF!="M-OP",'IOC Input'!#REF!="C"),'IOC Input'!#REF!,"")</f>
        <v>#REF!</v>
      </c>
      <c r="L325" s="106" t="e">
        <f>IF(AND('IOC Input'!#REF!="M-OP",'IOC Input'!#REF!="D"),'IOC Input'!#REF!,"")</f>
        <v>#REF!</v>
      </c>
      <c r="M325" t="e">
        <f t="shared" si="31"/>
        <v>#REF!</v>
      </c>
    </row>
    <row r="326" spans="1:13" ht="18.75">
      <c r="A326" s="102" t="s">
        <v>111</v>
      </c>
      <c r="B326" s="103" t="e">
        <f>IF(AND('IOC Input'!#REF!="M-OP",'IOC Input'!#REF!&lt;50000),'IOC Input'!#REF!,IF(AND('IOC Input'!#REF!="M-OP",'IOC Input'!#REF!&gt;=50000),'IOC Input'!#REF!,""))</f>
        <v>#REF!</v>
      </c>
      <c r="C326" s="103" t="e">
        <f>IF(AND('IOC Input'!#REF!="M-OP",'IOC Input'!#REF!&lt;50000),'IOC Input'!#REF!,IF(AND('IOC Input'!#REF!="M-OP",'IOC Input'!#REF!&gt;=50000),'IOC Input'!#REF!,""))</f>
        <v>#REF!</v>
      </c>
      <c r="D326" s="103" t="e">
        <f>IF(AND('IOC Input'!#REF!="M-OP",'IOC Input'!#REF!&lt;50000),'IOC Input'!#REF!,IF(AND('IOC Input'!#REF!="M-OP",'IOC Input'!#REF!&gt;=50000),'IOC Input'!#REF!,""))</f>
        <v>#REF!</v>
      </c>
      <c r="E326" s="103" t="e">
        <f>IF(AND('IOC Input'!#REF!="M-OP",'IOC Input'!#REF!&lt;50000),'IOC Input'!#REF!,IF(AND('IOC Input'!#REF!="M-OP",'IOC Input'!#REF!&gt;=50000),'IOC Input'!#REF!,""))</f>
        <v>#REF!</v>
      </c>
      <c r="F326" s="103" t="e">
        <f>IF(AND('IOC Input'!#REF!="M-OP",'IOC Input'!#REF!&lt;50000),'IOC Input'!#REF!,IF(AND('IOC Input'!#REF!="M-OP",'IOC Input'!#REF!&gt;=50000),'IOC Input'!#REF!,""))</f>
        <v>#REF!</v>
      </c>
      <c r="G326" s="103" t="e">
        <f>IF(AND('IOC Input'!#REF!="M-OP",'IOC Input'!#REF!&lt;50000),'IOC Input'!#REF!,IF(AND('IOC Input'!#REF!="M-OP",'IOC Input'!#REF!&gt;=50000),'IOC Input'!#REF!,""))</f>
        <v>#REF!</v>
      </c>
      <c r="H326" s="107"/>
      <c r="I326" s="103" t="e">
        <f>IF(AND('IOC Input'!#REF!="M-OP",'IOC Input'!#REF!&lt;50000),'IOC Input'!#REF!,IF(AND('IOC Input'!#REF!="M-OP",'IOC Input'!#REF!&gt;=50000),'IOC Input'!#REF!,""))</f>
        <v>#REF!</v>
      </c>
      <c r="J326" s="105" t="e">
        <f>IF(AND('IOC Input'!#REF!="M-OP",'IOC Input'!#REF!&lt;50000),RIGHT('IOC Input'!#REF!,6),IF(AND('IOC Input'!#REF!="M-OP",'IOC Input'!#REF!&gt;=50000),RIGHT('IOC Input'!#REF!,6),""))</f>
        <v>#REF!</v>
      </c>
      <c r="K326" s="106" t="e">
        <f>IF(AND('IOC Input'!#REF!="M-OP",'IOC Input'!#REF!="C"),'IOC Input'!#REF!,"")</f>
        <v>#REF!</v>
      </c>
      <c r="L326" s="106" t="e">
        <f>IF(AND('IOC Input'!#REF!="M-OP",'IOC Input'!#REF!="D"),'IOC Input'!#REF!,"")</f>
        <v>#REF!</v>
      </c>
      <c r="M326" t="e">
        <f t="shared" si="31"/>
        <v>#REF!</v>
      </c>
    </row>
    <row r="327" spans="1:13" ht="18.75">
      <c r="A327" s="102"/>
      <c r="B327" s="103"/>
      <c r="C327" s="104"/>
      <c r="D327" s="103"/>
      <c r="E327" s="104"/>
      <c r="F327" s="103"/>
      <c r="G327" s="103"/>
      <c r="H327" s="104"/>
      <c r="I327" s="103"/>
      <c r="J327" s="105"/>
      <c r="K327" s="106"/>
      <c r="L327" s="106"/>
    </row>
    <row r="328" spans="1:13" ht="18.75">
      <c r="A328" s="102" t="s">
        <v>111</v>
      </c>
      <c r="B328" s="103" t="e">
        <f>IF(AND('IOC Input'!#REF!="M-OP",'IOC Input'!#REF!&lt;50000),"119503",IF(AND('IOC Input'!#REF!="M-OP",'IOC Input'!#REF!&gt;=50000),"119500",""))</f>
        <v>#REF!</v>
      </c>
      <c r="C328" s="104"/>
      <c r="D328" s="103"/>
      <c r="E328" s="104"/>
      <c r="F328" s="103"/>
      <c r="G328" s="103"/>
      <c r="H328" s="103" t="e">
        <f>IF(AND('IOC Input'!#REF!="M-OP",'IOC Input'!#REF!&lt;50000),'IOC Input'!#REF!,IF(AND('IOC Input'!#REF!="M-OP",'IOC Input'!#REF!&gt;=50000),'IOC Input'!#REF!,""))</f>
        <v>#REF!</v>
      </c>
      <c r="I328" s="103" t="e">
        <f>+I329</f>
        <v>#REF!</v>
      </c>
      <c r="J328" s="105" t="e">
        <f>+J329</f>
        <v>#REF!</v>
      </c>
      <c r="K328" s="106" t="e">
        <f>IF(AND('IOC Input'!#REF!="M-OP",'IOC Input'!#REF!="C"),'IOC Input'!#REF!,"")</f>
        <v>#REF!</v>
      </c>
      <c r="L328" s="106" t="e">
        <f>IF(AND('IOC Input'!#REF!="M-OP",'IOC Input'!#REF!="D"),'IOC Input'!#REF!,"")</f>
        <v>#REF!</v>
      </c>
      <c r="M328" t="e">
        <f>IF(SUM(K328:L328)&gt;0,1,0)</f>
        <v>#REF!</v>
      </c>
    </row>
    <row r="329" spans="1:13" ht="18.75">
      <c r="A329" s="102" t="s">
        <v>111</v>
      </c>
      <c r="B329" s="103" t="e">
        <f>IF(AND('IOC Input'!#REF!="M-OP",'IOC Input'!#REF!&lt;50000),'IOC Input'!#REF!,IF(AND('IOC Input'!#REF!="M-OP",'IOC Input'!#REF!&gt;=50000),'IOC Input'!#REF!,""))</f>
        <v>#REF!</v>
      </c>
      <c r="C329" s="103" t="e">
        <f>IF(AND('IOC Input'!#REF!="M-OP",'IOC Input'!#REF!&lt;50000),'IOC Input'!#REF!,IF(AND('IOC Input'!#REF!="M-OP",'IOC Input'!#REF!&gt;=50000),'IOC Input'!#REF!,""))</f>
        <v>#REF!</v>
      </c>
      <c r="D329" s="103" t="e">
        <f>IF(AND('IOC Input'!#REF!="M-OP",'IOC Input'!#REF!&lt;50000),'IOC Input'!#REF!,IF(AND('IOC Input'!#REF!="M-OP",'IOC Input'!#REF!&gt;=50000),'IOC Input'!#REF!,""))</f>
        <v>#REF!</v>
      </c>
      <c r="E329" s="103" t="e">
        <f>IF(AND('IOC Input'!#REF!="M-OP",'IOC Input'!#REF!&lt;50000),'IOC Input'!#REF!,IF(AND('IOC Input'!#REF!="M-OP",'IOC Input'!#REF!&gt;=50000),'IOC Input'!#REF!,""))</f>
        <v>#REF!</v>
      </c>
      <c r="F329" s="103" t="e">
        <f>IF(AND('IOC Input'!#REF!="M-OP",'IOC Input'!#REF!&lt;50000),'IOC Input'!#REF!,IF(AND('IOC Input'!#REF!="M-OP",'IOC Input'!#REF!&gt;=50000),'IOC Input'!#REF!,""))</f>
        <v>#REF!</v>
      </c>
      <c r="G329" s="103" t="e">
        <f>IF(AND('IOC Input'!#REF!="M-OP",'IOC Input'!#REF!&lt;50000),'IOC Input'!#REF!,IF(AND('IOC Input'!#REF!="M-OP",'IOC Input'!#REF!&gt;=50000),'IOC Input'!#REF!,""))</f>
        <v>#REF!</v>
      </c>
      <c r="H329" s="103" t="e">
        <f>IF(AND('IOC Input'!#REF!="M-OP",'IOC Input'!#REF!&lt;50000),'IOC Input'!#REF!,IF(AND('IOC Input'!#REF!="M-OP",'IOC Input'!#REF!&gt;=50000),'IOC Input'!#REF!,""))</f>
        <v>#REF!</v>
      </c>
      <c r="I329" s="103" t="e">
        <f>IF(AND('IOC Input'!#REF!="M-OP",'IOC Input'!#REF!&lt;50000),'IOC Input'!#REF!,IF(AND('IOC Input'!#REF!="M-OP",'IOC Input'!#REF!&gt;=50000),'IOC Input'!#REF!,""))</f>
        <v>#REF!</v>
      </c>
      <c r="J329" s="105" t="e">
        <f>IF(AND('IOC Input'!#REF!="M-OP",'IOC Input'!#REF!&lt;50000),RIGHT('IOC Input'!#REF!,6),IF(AND('IOC Input'!#REF!="M-OP",'IOC Input'!#REF!&gt;=50000),RIGHT('IOC Input'!#REF!,6),""))</f>
        <v>#REF!</v>
      </c>
      <c r="K329" s="106" t="e">
        <f>IF(AND('IOC Input'!#REF!="M-OP",'IOC Input'!#REF!="C"),'IOC Input'!#REF!,"")</f>
        <v>#REF!</v>
      </c>
      <c r="L329" s="106" t="e">
        <f>IF(AND('IOC Input'!#REF!="M-OP",'IOC Input'!#REF!="D"),'IOC Input'!#REF!,"")</f>
        <v>#REF!</v>
      </c>
      <c r="M329" t="e">
        <f t="shared" ref="M329:M335" si="32">IF(SUM(K329:L329)&gt;0,1,0)</f>
        <v>#REF!</v>
      </c>
    </row>
    <row r="330" spans="1:13" ht="18.75">
      <c r="A330" s="102" t="s">
        <v>111</v>
      </c>
      <c r="B330" s="103" t="e">
        <f>IF(AND('IOC Input'!#REF!="M-OP",'IOC Input'!#REF!&lt;50000),'IOC Input'!#REF!,IF(AND('IOC Input'!#REF!="M-OP",'IOC Input'!#REF!&gt;=50000),'IOC Input'!#REF!,""))</f>
        <v>#REF!</v>
      </c>
      <c r="C330" s="103" t="e">
        <f>IF(AND('IOC Input'!#REF!="M-OP",'IOC Input'!#REF!&lt;50000),'IOC Input'!#REF!,IF(AND('IOC Input'!#REF!="M-OP",'IOC Input'!#REF!&gt;=50000),'IOC Input'!#REF!,""))</f>
        <v>#REF!</v>
      </c>
      <c r="D330" s="103" t="e">
        <f>IF(AND('IOC Input'!#REF!="M-OP",'IOC Input'!#REF!&lt;50000),'IOC Input'!#REF!,IF(AND('IOC Input'!#REF!="M-OP",'IOC Input'!#REF!&gt;=50000),'IOC Input'!#REF!,""))</f>
        <v>#REF!</v>
      </c>
      <c r="E330" s="103" t="e">
        <f>IF(AND('IOC Input'!#REF!="M-OP",'IOC Input'!#REF!&lt;50000),'IOC Input'!#REF!,IF(AND('IOC Input'!#REF!="M-OP",'IOC Input'!#REF!&gt;=50000),'IOC Input'!#REF!,""))</f>
        <v>#REF!</v>
      </c>
      <c r="F330" s="103" t="e">
        <f>IF(AND('IOC Input'!#REF!="M-OP",'IOC Input'!#REF!&lt;50000),'IOC Input'!#REF!,IF(AND('IOC Input'!#REF!="M-OP",'IOC Input'!#REF!&gt;=50000),'IOC Input'!#REF!,""))</f>
        <v>#REF!</v>
      </c>
      <c r="G330" s="103" t="e">
        <f>IF(AND('IOC Input'!#REF!="M-OP",'IOC Input'!#REF!&lt;50000),'IOC Input'!#REF!,IF(AND('IOC Input'!#REF!="M-OP",'IOC Input'!#REF!&gt;=50000),'IOC Input'!#REF!,""))</f>
        <v>#REF!</v>
      </c>
      <c r="H330" s="103" t="e">
        <f>IF(AND('IOC Input'!#REF!="M-OP",'IOC Input'!#REF!&lt;50000),'IOC Input'!#REF!,IF(AND('IOC Input'!#REF!="M-OP",'IOC Input'!#REF!&gt;=50000),'IOC Input'!#REF!,""))</f>
        <v>#REF!</v>
      </c>
      <c r="I330" s="103" t="e">
        <f>IF(AND('IOC Input'!#REF!="M-OP",'IOC Input'!#REF!&lt;50000),'IOC Input'!#REF!,IF(AND('IOC Input'!#REF!="M-OP",'IOC Input'!#REF!&gt;=50000),'IOC Input'!#REF!,""))</f>
        <v>#REF!</v>
      </c>
      <c r="J330" s="105" t="e">
        <f>IF(AND('IOC Input'!#REF!="M-OP",'IOC Input'!#REF!&lt;50000),RIGHT('IOC Input'!#REF!,6),IF(AND('IOC Input'!#REF!="M-OP",'IOC Input'!#REF!&gt;=50000),RIGHT('IOC Input'!#REF!,6),""))</f>
        <v>#REF!</v>
      </c>
      <c r="K330" s="106" t="e">
        <f>IF(AND('IOC Input'!#REF!="M-OP",'IOC Input'!#REF!="C"),'IOC Input'!#REF!,"")</f>
        <v>#REF!</v>
      </c>
      <c r="L330" s="106" t="e">
        <f>IF(AND('IOC Input'!#REF!="M-OP",'IOC Input'!#REF!="D"),'IOC Input'!#REF!,"")</f>
        <v>#REF!</v>
      </c>
      <c r="M330" t="e">
        <f t="shared" si="32"/>
        <v>#REF!</v>
      </c>
    </row>
    <row r="331" spans="1:13" ht="18.75">
      <c r="A331" s="102" t="s">
        <v>111</v>
      </c>
      <c r="B331" s="103" t="e">
        <f>IF(AND('IOC Input'!#REF!="M-OP",'IOC Input'!#REF!&lt;50000),'IOC Input'!#REF!,IF(AND('IOC Input'!#REF!="M-OP",'IOC Input'!#REF!&gt;=50000),'IOC Input'!#REF!,""))</f>
        <v>#REF!</v>
      </c>
      <c r="C331" s="103" t="e">
        <f>IF(AND('IOC Input'!#REF!="M-OP",'IOC Input'!#REF!&lt;50000),'IOC Input'!#REF!,IF(AND('IOC Input'!#REF!="M-OP",'IOC Input'!#REF!&gt;=50000),'IOC Input'!#REF!,""))</f>
        <v>#REF!</v>
      </c>
      <c r="D331" s="103" t="e">
        <f>IF(AND('IOC Input'!#REF!="M-OP",'IOC Input'!#REF!&lt;50000),'IOC Input'!#REF!,IF(AND('IOC Input'!#REF!="M-OP",'IOC Input'!#REF!&gt;=50000),'IOC Input'!#REF!,""))</f>
        <v>#REF!</v>
      </c>
      <c r="E331" s="103" t="e">
        <f>IF(AND('IOC Input'!#REF!="M-OP",'IOC Input'!#REF!&lt;50000),'IOC Input'!#REF!,IF(AND('IOC Input'!#REF!="M-OP",'IOC Input'!#REF!&gt;=50000),'IOC Input'!#REF!,""))</f>
        <v>#REF!</v>
      </c>
      <c r="F331" s="103" t="e">
        <f>IF(AND('IOC Input'!#REF!="M-OP",'IOC Input'!#REF!&lt;50000),'IOC Input'!#REF!,IF(AND('IOC Input'!#REF!="M-OP",'IOC Input'!#REF!&gt;=50000),'IOC Input'!#REF!,""))</f>
        <v>#REF!</v>
      </c>
      <c r="G331" s="103" t="e">
        <f>IF(AND('IOC Input'!#REF!="M-OP",'IOC Input'!#REF!&lt;50000),'IOC Input'!#REF!,IF(AND('IOC Input'!#REF!="M-OP",'IOC Input'!#REF!&gt;=50000),'IOC Input'!#REF!,""))</f>
        <v>#REF!</v>
      </c>
      <c r="H331" s="103" t="e">
        <f>IF(AND('IOC Input'!#REF!="M-OP",'IOC Input'!#REF!&lt;50000),'IOC Input'!#REF!,IF(AND('IOC Input'!#REF!="M-OP",'IOC Input'!#REF!&gt;=50000),'IOC Input'!#REF!,""))</f>
        <v>#REF!</v>
      </c>
      <c r="I331" s="103" t="e">
        <f>IF(AND('IOC Input'!#REF!="M-OP",'IOC Input'!#REF!&lt;50000),'IOC Input'!#REF!,IF(AND('IOC Input'!#REF!="M-OP",'IOC Input'!#REF!&gt;=50000),'IOC Input'!#REF!,""))</f>
        <v>#REF!</v>
      </c>
      <c r="J331" s="105" t="e">
        <f>IF(AND('IOC Input'!#REF!="M-OP",'IOC Input'!#REF!&lt;50000),RIGHT('IOC Input'!#REF!,6),IF(AND('IOC Input'!#REF!="M-OP",'IOC Input'!#REF!&gt;=50000),RIGHT('IOC Input'!#REF!,6),""))</f>
        <v>#REF!</v>
      </c>
      <c r="K331" s="106" t="e">
        <f>IF(AND('IOC Input'!#REF!="M-OP",'IOC Input'!#REF!="C"),'IOC Input'!#REF!,"")</f>
        <v>#REF!</v>
      </c>
      <c r="L331" s="106" t="e">
        <f>IF(AND('IOC Input'!#REF!="M-OP",'IOC Input'!#REF!="D"),'IOC Input'!#REF!,"")</f>
        <v>#REF!</v>
      </c>
      <c r="M331" t="e">
        <f t="shared" si="32"/>
        <v>#REF!</v>
      </c>
    </row>
    <row r="332" spans="1:13" ht="18.75">
      <c r="A332" s="102" t="s">
        <v>111</v>
      </c>
      <c r="B332" s="103" t="e">
        <f>IF(AND('IOC Input'!#REF!="M-OP",'IOC Input'!#REF!&lt;50000),'IOC Input'!#REF!,IF(AND('IOC Input'!#REF!="M-OP",'IOC Input'!#REF!&gt;=50000),'IOC Input'!#REF!,""))</f>
        <v>#REF!</v>
      </c>
      <c r="C332" s="103" t="e">
        <f>IF(AND('IOC Input'!#REF!="M-OP",'IOC Input'!#REF!&lt;50000),'IOC Input'!#REF!,IF(AND('IOC Input'!#REF!="M-OP",'IOC Input'!#REF!&gt;=50000),'IOC Input'!#REF!,""))</f>
        <v>#REF!</v>
      </c>
      <c r="D332" s="103" t="e">
        <f>IF(AND('IOC Input'!#REF!="M-OP",'IOC Input'!#REF!&lt;50000),'IOC Input'!#REF!,IF(AND('IOC Input'!#REF!="M-OP",'IOC Input'!#REF!&gt;=50000),'IOC Input'!#REF!,""))</f>
        <v>#REF!</v>
      </c>
      <c r="E332" s="103" t="e">
        <f>IF(AND('IOC Input'!#REF!="M-OP",'IOC Input'!#REF!&lt;50000),'IOC Input'!#REF!,IF(AND('IOC Input'!#REF!="M-OP",'IOC Input'!#REF!&gt;=50000),'IOC Input'!#REF!,""))</f>
        <v>#REF!</v>
      </c>
      <c r="F332" s="103" t="e">
        <f>IF(AND('IOC Input'!#REF!="M-OP",'IOC Input'!#REF!&lt;50000),'IOC Input'!#REF!,IF(AND('IOC Input'!#REF!="M-OP",'IOC Input'!#REF!&gt;=50000),'IOC Input'!#REF!,""))</f>
        <v>#REF!</v>
      </c>
      <c r="G332" s="103" t="e">
        <f>IF(AND('IOC Input'!#REF!="M-OP",'IOC Input'!#REF!&lt;50000),'IOC Input'!#REF!,IF(AND('IOC Input'!#REF!="M-OP",'IOC Input'!#REF!&gt;=50000),'IOC Input'!#REF!,""))</f>
        <v>#REF!</v>
      </c>
      <c r="H332" s="103" t="e">
        <f>IF(AND('IOC Input'!#REF!="M-OP",'IOC Input'!#REF!&lt;50000),'IOC Input'!#REF!,IF(AND('IOC Input'!#REF!="M-OP",'IOC Input'!#REF!&gt;=50000),'IOC Input'!#REF!,""))</f>
        <v>#REF!</v>
      </c>
      <c r="I332" s="103" t="e">
        <f>IF(AND('IOC Input'!#REF!="M-OP",'IOC Input'!#REF!&lt;50000),'IOC Input'!#REF!,IF(AND('IOC Input'!#REF!="M-OP",'IOC Input'!#REF!&gt;=50000),'IOC Input'!#REF!,""))</f>
        <v>#REF!</v>
      </c>
      <c r="J332" s="105" t="e">
        <f>IF(AND('IOC Input'!#REF!="M-OP",'IOC Input'!#REF!&lt;50000),RIGHT('IOC Input'!#REF!,6),IF(AND('IOC Input'!#REF!="M-OP",'IOC Input'!#REF!&gt;=50000),RIGHT('IOC Input'!#REF!,6),""))</f>
        <v>#REF!</v>
      </c>
      <c r="K332" s="106" t="e">
        <f>IF(AND('IOC Input'!#REF!="M-OP",'IOC Input'!#REF!="C"),'IOC Input'!#REF!,"")</f>
        <v>#REF!</v>
      </c>
      <c r="L332" s="106" t="e">
        <f>IF(AND('IOC Input'!#REF!="M-OP",'IOC Input'!#REF!="D"),'IOC Input'!#REF!,"")</f>
        <v>#REF!</v>
      </c>
      <c r="M332" t="e">
        <f t="shared" si="32"/>
        <v>#REF!</v>
      </c>
    </row>
    <row r="333" spans="1:13" ht="18.75">
      <c r="A333" s="102" t="s">
        <v>111</v>
      </c>
      <c r="B333" s="103" t="e">
        <f>IF(AND('IOC Input'!#REF!="M-OP",'IOC Input'!#REF!&lt;50000),'IOC Input'!#REF!,IF(AND('IOC Input'!#REF!="M-OP",'IOC Input'!#REF!&gt;=50000),'IOC Input'!#REF!,""))</f>
        <v>#REF!</v>
      </c>
      <c r="C333" s="103" t="e">
        <f>IF(AND('IOC Input'!#REF!="M-OP",'IOC Input'!#REF!&lt;50000),'IOC Input'!#REF!,IF(AND('IOC Input'!#REF!="M-OP",'IOC Input'!#REF!&gt;=50000),'IOC Input'!#REF!,""))</f>
        <v>#REF!</v>
      </c>
      <c r="D333" s="103" t="e">
        <f>IF(AND('IOC Input'!#REF!="M-OP",'IOC Input'!#REF!&lt;50000),'IOC Input'!#REF!,IF(AND('IOC Input'!#REF!="M-OP",'IOC Input'!#REF!&gt;=50000),'IOC Input'!#REF!,""))</f>
        <v>#REF!</v>
      </c>
      <c r="E333" s="103" t="e">
        <f>IF(AND('IOC Input'!#REF!="M-OP",'IOC Input'!#REF!&lt;50000),'IOC Input'!#REF!,IF(AND('IOC Input'!#REF!="M-OP",'IOC Input'!#REF!&gt;=50000),'IOC Input'!#REF!,""))</f>
        <v>#REF!</v>
      </c>
      <c r="F333" s="103" t="e">
        <f>IF(AND('IOC Input'!#REF!="M-OP",'IOC Input'!#REF!&lt;50000),'IOC Input'!#REF!,IF(AND('IOC Input'!#REF!="M-OP",'IOC Input'!#REF!&gt;=50000),'IOC Input'!#REF!,""))</f>
        <v>#REF!</v>
      </c>
      <c r="G333" s="103" t="e">
        <f>IF(AND('IOC Input'!#REF!="M-OP",'IOC Input'!#REF!&lt;50000),'IOC Input'!#REF!,IF(AND('IOC Input'!#REF!="M-OP",'IOC Input'!#REF!&gt;=50000),'IOC Input'!#REF!,""))</f>
        <v>#REF!</v>
      </c>
      <c r="H333" s="103" t="e">
        <f>IF(AND('IOC Input'!#REF!="M-OP",'IOC Input'!#REF!&lt;50000),'IOC Input'!#REF!,IF(AND('IOC Input'!#REF!="M-OP",'IOC Input'!#REF!&gt;=50000),'IOC Input'!#REF!,""))</f>
        <v>#REF!</v>
      </c>
      <c r="I333" s="103" t="e">
        <f>IF(AND('IOC Input'!#REF!="M-OP",'IOC Input'!#REF!&lt;50000),'IOC Input'!#REF!,IF(AND('IOC Input'!#REF!="M-OP",'IOC Input'!#REF!&gt;=50000),'IOC Input'!#REF!,""))</f>
        <v>#REF!</v>
      </c>
      <c r="J333" s="105" t="e">
        <f>IF(AND('IOC Input'!#REF!="M-OP",'IOC Input'!#REF!&lt;50000),RIGHT('IOC Input'!#REF!,6),IF(AND('IOC Input'!#REF!="M-OP",'IOC Input'!#REF!&gt;=50000),RIGHT('IOC Input'!#REF!,6),""))</f>
        <v>#REF!</v>
      </c>
      <c r="K333" s="106" t="e">
        <f>IF(AND('IOC Input'!#REF!="M-OP",'IOC Input'!#REF!="C"),'IOC Input'!#REF!,"")</f>
        <v>#REF!</v>
      </c>
      <c r="L333" s="106" t="e">
        <f>IF(AND('IOC Input'!#REF!="M-OP",'IOC Input'!#REF!="D"),'IOC Input'!#REF!,"")</f>
        <v>#REF!</v>
      </c>
      <c r="M333" t="e">
        <f t="shared" si="32"/>
        <v>#REF!</v>
      </c>
    </row>
    <row r="334" spans="1:13" ht="18.75">
      <c r="A334" s="102" t="s">
        <v>111</v>
      </c>
      <c r="B334" s="103" t="e">
        <f>IF(AND('IOC Input'!#REF!="M-OP",'IOC Input'!#REF!&lt;50000),'IOC Input'!#REF!,IF(AND('IOC Input'!#REF!="M-OP",'IOC Input'!#REF!&gt;=50000),'IOC Input'!#REF!,""))</f>
        <v>#REF!</v>
      </c>
      <c r="C334" s="103" t="e">
        <f>IF(AND('IOC Input'!#REF!="M-OP",'IOC Input'!#REF!&lt;50000),'IOC Input'!#REF!,IF(AND('IOC Input'!#REF!="M-OP",'IOC Input'!#REF!&gt;=50000),'IOC Input'!#REF!,""))</f>
        <v>#REF!</v>
      </c>
      <c r="D334" s="103" t="e">
        <f>IF(AND('IOC Input'!#REF!="M-OP",'IOC Input'!#REF!&lt;50000),'IOC Input'!#REF!,IF(AND('IOC Input'!#REF!="M-OP",'IOC Input'!#REF!&gt;=50000),'IOC Input'!#REF!,""))</f>
        <v>#REF!</v>
      </c>
      <c r="E334" s="103" t="e">
        <f>IF(AND('IOC Input'!#REF!="M-OP",'IOC Input'!#REF!&lt;50000),'IOC Input'!#REF!,IF(AND('IOC Input'!#REF!="M-OP",'IOC Input'!#REF!&gt;=50000),'IOC Input'!#REF!,""))</f>
        <v>#REF!</v>
      </c>
      <c r="F334" s="103" t="e">
        <f>IF(AND('IOC Input'!#REF!="M-OP",'IOC Input'!#REF!&lt;50000),'IOC Input'!#REF!,IF(AND('IOC Input'!#REF!="M-OP",'IOC Input'!#REF!&gt;=50000),'IOC Input'!#REF!,""))</f>
        <v>#REF!</v>
      </c>
      <c r="G334" s="103" t="e">
        <f>IF(AND('IOC Input'!#REF!="M-OP",'IOC Input'!#REF!&lt;50000),'IOC Input'!#REF!,IF(AND('IOC Input'!#REF!="M-OP",'IOC Input'!#REF!&gt;=50000),'IOC Input'!#REF!,""))</f>
        <v>#REF!</v>
      </c>
      <c r="H334" s="103" t="e">
        <f>IF(AND('IOC Input'!#REF!="M-OP",'IOC Input'!#REF!&lt;50000),'IOC Input'!#REF!,IF(AND('IOC Input'!#REF!="M-OP",'IOC Input'!#REF!&gt;=50000),'IOC Input'!#REF!,""))</f>
        <v>#REF!</v>
      </c>
      <c r="I334" s="103" t="e">
        <f>IF(AND('IOC Input'!#REF!="M-OP",'IOC Input'!#REF!&lt;50000),'IOC Input'!#REF!,IF(AND('IOC Input'!#REF!="M-OP",'IOC Input'!#REF!&gt;=50000),'IOC Input'!#REF!,""))</f>
        <v>#REF!</v>
      </c>
      <c r="J334" s="105" t="e">
        <f>IF(AND('IOC Input'!#REF!="M-OP",'IOC Input'!#REF!&lt;50000),RIGHT('IOC Input'!#REF!,6),IF(AND('IOC Input'!#REF!="M-OP",'IOC Input'!#REF!&gt;=50000),RIGHT('IOC Input'!#REF!,6),""))</f>
        <v>#REF!</v>
      </c>
      <c r="K334" s="106" t="e">
        <f>IF(AND('IOC Input'!#REF!="M-OP",'IOC Input'!#REF!="C"),'IOC Input'!#REF!,"")</f>
        <v>#REF!</v>
      </c>
      <c r="L334" s="106" t="e">
        <f>IF(AND('IOC Input'!#REF!="M-OP",'IOC Input'!#REF!="D"),'IOC Input'!#REF!,"")</f>
        <v>#REF!</v>
      </c>
      <c r="M334" t="e">
        <f t="shared" si="32"/>
        <v>#REF!</v>
      </c>
    </row>
    <row r="335" spans="1:13" ht="18.75">
      <c r="A335" s="102" t="s">
        <v>111</v>
      </c>
      <c r="B335" s="103" t="e">
        <f>IF(AND('IOC Input'!#REF!="M-OP",'IOC Input'!#REF!&lt;50000),'IOC Input'!#REF!,IF(AND('IOC Input'!#REF!="M-OP",'IOC Input'!#REF!&gt;=50000),'IOC Input'!#REF!,""))</f>
        <v>#REF!</v>
      </c>
      <c r="C335" s="103" t="e">
        <f>IF(AND('IOC Input'!#REF!="M-OP",'IOC Input'!#REF!&lt;50000),'IOC Input'!#REF!,IF(AND('IOC Input'!#REF!="M-OP",'IOC Input'!#REF!&gt;=50000),'IOC Input'!#REF!,""))</f>
        <v>#REF!</v>
      </c>
      <c r="D335" s="103" t="e">
        <f>IF(AND('IOC Input'!#REF!="M-OP",'IOC Input'!#REF!&lt;50000),'IOC Input'!#REF!,IF(AND('IOC Input'!#REF!="M-OP",'IOC Input'!#REF!&gt;=50000),'IOC Input'!#REF!,""))</f>
        <v>#REF!</v>
      </c>
      <c r="E335" s="103" t="e">
        <f>IF(AND('IOC Input'!#REF!="M-OP",'IOC Input'!#REF!&lt;50000),'IOC Input'!#REF!,IF(AND('IOC Input'!#REF!="M-OP",'IOC Input'!#REF!&gt;=50000),'IOC Input'!#REF!,""))</f>
        <v>#REF!</v>
      </c>
      <c r="F335" s="103" t="e">
        <f>IF(AND('IOC Input'!#REF!="M-OP",'IOC Input'!#REF!&lt;50000),'IOC Input'!#REF!,IF(AND('IOC Input'!#REF!="M-OP",'IOC Input'!#REF!&gt;=50000),'IOC Input'!#REF!,""))</f>
        <v>#REF!</v>
      </c>
      <c r="G335" s="103" t="e">
        <f>IF(AND('IOC Input'!#REF!="M-OP",'IOC Input'!#REF!&lt;50000),'IOC Input'!#REF!,IF(AND('IOC Input'!#REF!="M-OP",'IOC Input'!#REF!&gt;=50000),'IOC Input'!#REF!,""))</f>
        <v>#REF!</v>
      </c>
      <c r="H335" s="107"/>
      <c r="I335" s="103" t="e">
        <f>IF(AND('IOC Input'!#REF!="M-OP",'IOC Input'!#REF!&lt;50000),'IOC Input'!#REF!,IF(AND('IOC Input'!#REF!="M-OP",'IOC Input'!#REF!&gt;=50000),'IOC Input'!#REF!,""))</f>
        <v>#REF!</v>
      </c>
      <c r="J335" s="105" t="e">
        <f>IF(AND('IOC Input'!#REF!="M-OP",'IOC Input'!#REF!&lt;50000),RIGHT('IOC Input'!#REF!,6),IF(AND('IOC Input'!#REF!="M-OP",'IOC Input'!#REF!&gt;=50000),RIGHT('IOC Input'!#REF!,6),""))</f>
        <v>#REF!</v>
      </c>
      <c r="K335" s="106" t="e">
        <f>IF(AND('IOC Input'!#REF!="M-OP",'IOC Input'!#REF!="C"),'IOC Input'!#REF!,"")</f>
        <v>#REF!</v>
      </c>
      <c r="L335" s="106" t="e">
        <f>IF(AND('IOC Input'!#REF!="M-OP",'IOC Input'!#REF!="D"),'IOC Input'!#REF!,"")</f>
        <v>#REF!</v>
      </c>
      <c r="M335" t="e">
        <f t="shared" si="32"/>
        <v>#REF!</v>
      </c>
    </row>
    <row r="336" spans="1:13" ht="18.75">
      <c r="A336" s="102"/>
      <c r="B336" s="103"/>
      <c r="C336" s="104"/>
      <c r="D336" s="103"/>
      <c r="E336" s="104"/>
      <c r="F336" s="103"/>
      <c r="G336" s="103"/>
      <c r="H336" s="104"/>
      <c r="I336" s="103"/>
      <c r="J336" s="105"/>
      <c r="K336" s="106"/>
      <c r="L336" s="106"/>
    </row>
    <row r="337" spans="1:13" ht="18.75">
      <c r="A337" s="102" t="s">
        <v>111</v>
      </c>
      <c r="B337" s="103" t="e">
        <f>IF(AND('IOC Input'!#REF!="M-OP",'IOC Input'!#REF!&lt;50000),"119503",IF(AND('IOC Input'!#REF!="M-OP",'IOC Input'!#REF!&gt;=50000),"119500",""))</f>
        <v>#REF!</v>
      </c>
      <c r="C337" s="104"/>
      <c r="D337" s="103"/>
      <c r="E337" s="104"/>
      <c r="F337" s="103"/>
      <c r="G337" s="103"/>
      <c r="H337" s="103" t="e">
        <f>IF(AND('IOC Input'!#REF!="M-OP",'IOC Input'!#REF!&lt;50000),'IOC Input'!#REF!,IF(AND('IOC Input'!#REF!="M-OP",'IOC Input'!#REF!&gt;=50000),'IOC Input'!#REF!,""))</f>
        <v>#REF!</v>
      </c>
      <c r="I337" s="103" t="e">
        <f>+I338</f>
        <v>#REF!</v>
      </c>
      <c r="J337" s="105" t="e">
        <f>+J338</f>
        <v>#REF!</v>
      </c>
      <c r="K337" s="106" t="e">
        <f>IF(AND('IOC Input'!#REF!="M-OP",'IOC Input'!#REF!="C"),'IOC Input'!#REF!,"")</f>
        <v>#REF!</v>
      </c>
      <c r="L337" s="106" t="e">
        <f>IF(AND('IOC Input'!#REF!="M-OP",'IOC Input'!#REF!="D"),'IOC Input'!#REF!,"")</f>
        <v>#REF!</v>
      </c>
      <c r="M337" t="e">
        <f>IF(SUM(K337:L337)&gt;0,1,0)</f>
        <v>#REF!</v>
      </c>
    </row>
    <row r="338" spans="1:13" ht="18.75">
      <c r="A338" s="102" t="s">
        <v>111</v>
      </c>
      <c r="B338" s="103" t="e">
        <f>IF(AND('IOC Input'!#REF!="M-OP",'IOC Input'!#REF!&lt;50000),'IOC Input'!#REF!,IF(AND('IOC Input'!#REF!="M-OP",'IOC Input'!#REF!&gt;=50000),'IOC Input'!#REF!,""))</f>
        <v>#REF!</v>
      </c>
      <c r="C338" s="103" t="e">
        <f>IF(AND('IOC Input'!#REF!="M-OP",'IOC Input'!#REF!&lt;50000),'IOC Input'!#REF!,IF(AND('IOC Input'!#REF!="M-OP",'IOC Input'!#REF!&gt;=50000),'IOC Input'!#REF!,""))</f>
        <v>#REF!</v>
      </c>
      <c r="D338" s="103" t="e">
        <f>IF(AND('IOC Input'!#REF!="M-OP",'IOC Input'!#REF!&lt;50000),'IOC Input'!#REF!,IF(AND('IOC Input'!#REF!="M-OP",'IOC Input'!#REF!&gt;=50000),'IOC Input'!#REF!,""))</f>
        <v>#REF!</v>
      </c>
      <c r="E338" s="103" t="e">
        <f>IF(AND('IOC Input'!#REF!="M-OP",'IOC Input'!#REF!&lt;50000),'IOC Input'!#REF!,IF(AND('IOC Input'!#REF!="M-OP",'IOC Input'!#REF!&gt;=50000),'IOC Input'!#REF!,""))</f>
        <v>#REF!</v>
      </c>
      <c r="F338" s="103" t="e">
        <f>IF(AND('IOC Input'!#REF!="M-OP",'IOC Input'!#REF!&lt;50000),'IOC Input'!#REF!,IF(AND('IOC Input'!#REF!="M-OP",'IOC Input'!#REF!&gt;=50000),'IOC Input'!#REF!,""))</f>
        <v>#REF!</v>
      </c>
      <c r="G338" s="103" t="e">
        <f>IF(AND('IOC Input'!#REF!="M-OP",'IOC Input'!#REF!&lt;50000),'IOC Input'!#REF!,IF(AND('IOC Input'!#REF!="M-OP",'IOC Input'!#REF!&gt;=50000),'IOC Input'!#REF!,""))</f>
        <v>#REF!</v>
      </c>
      <c r="H338" s="103" t="e">
        <f>IF(AND('IOC Input'!#REF!="M-OP",'IOC Input'!#REF!&lt;50000),'IOC Input'!#REF!,IF(AND('IOC Input'!#REF!="M-OP",'IOC Input'!#REF!&gt;=50000),'IOC Input'!#REF!,""))</f>
        <v>#REF!</v>
      </c>
      <c r="I338" s="103" t="e">
        <f>IF(AND('IOC Input'!#REF!="M-OP",'IOC Input'!#REF!&lt;50000),'IOC Input'!#REF!,IF(AND('IOC Input'!#REF!="M-OP",'IOC Input'!#REF!&gt;=50000),'IOC Input'!#REF!,""))</f>
        <v>#REF!</v>
      </c>
      <c r="J338" s="105" t="e">
        <f>IF(AND('IOC Input'!#REF!="M-OP",'IOC Input'!#REF!&lt;50000),RIGHT('IOC Input'!#REF!,6),IF(AND('IOC Input'!#REF!="M-OP",'IOC Input'!#REF!&gt;=50000),RIGHT('IOC Input'!#REF!,6),""))</f>
        <v>#REF!</v>
      </c>
      <c r="K338" s="106" t="e">
        <f>IF(AND('IOC Input'!#REF!="M-OP",'IOC Input'!#REF!="C"),'IOC Input'!#REF!,"")</f>
        <v>#REF!</v>
      </c>
      <c r="L338" s="106" t="e">
        <f>IF(AND('IOC Input'!#REF!="M-OP",'IOC Input'!#REF!="D"),'IOC Input'!#REF!,"")</f>
        <v>#REF!</v>
      </c>
      <c r="M338" t="e">
        <f t="shared" ref="M338:M344" si="33">IF(SUM(K338:L338)&gt;0,1,0)</f>
        <v>#REF!</v>
      </c>
    </row>
    <row r="339" spans="1:13" ht="18.75">
      <c r="A339" s="102" t="s">
        <v>111</v>
      </c>
      <c r="B339" s="103" t="e">
        <f>IF(AND('IOC Input'!#REF!="M-OP",'IOC Input'!#REF!&lt;50000),'IOC Input'!#REF!,IF(AND('IOC Input'!#REF!="M-OP",'IOC Input'!#REF!&gt;=50000),'IOC Input'!#REF!,""))</f>
        <v>#REF!</v>
      </c>
      <c r="C339" s="103" t="e">
        <f>IF(AND('IOC Input'!#REF!="M-OP",'IOC Input'!#REF!&lt;50000),'IOC Input'!#REF!,IF(AND('IOC Input'!#REF!="M-OP",'IOC Input'!#REF!&gt;=50000),'IOC Input'!#REF!,""))</f>
        <v>#REF!</v>
      </c>
      <c r="D339" s="103" t="e">
        <f>IF(AND('IOC Input'!#REF!="M-OP",'IOC Input'!#REF!&lt;50000),'IOC Input'!#REF!,IF(AND('IOC Input'!#REF!="M-OP",'IOC Input'!#REF!&gt;=50000),'IOC Input'!#REF!,""))</f>
        <v>#REF!</v>
      </c>
      <c r="E339" s="103" t="e">
        <f>IF(AND('IOC Input'!#REF!="M-OP",'IOC Input'!#REF!&lt;50000),'IOC Input'!#REF!,IF(AND('IOC Input'!#REF!="M-OP",'IOC Input'!#REF!&gt;=50000),'IOC Input'!#REF!,""))</f>
        <v>#REF!</v>
      </c>
      <c r="F339" s="103" t="e">
        <f>IF(AND('IOC Input'!#REF!="M-OP",'IOC Input'!#REF!&lt;50000),'IOC Input'!#REF!,IF(AND('IOC Input'!#REF!="M-OP",'IOC Input'!#REF!&gt;=50000),'IOC Input'!#REF!,""))</f>
        <v>#REF!</v>
      </c>
      <c r="G339" s="103" t="e">
        <f>IF(AND('IOC Input'!#REF!="M-OP",'IOC Input'!#REF!&lt;50000),'IOC Input'!#REF!,IF(AND('IOC Input'!#REF!="M-OP",'IOC Input'!#REF!&gt;=50000),'IOC Input'!#REF!,""))</f>
        <v>#REF!</v>
      </c>
      <c r="H339" s="103" t="e">
        <f>IF(AND('IOC Input'!#REF!="M-OP",'IOC Input'!#REF!&lt;50000),'IOC Input'!#REF!,IF(AND('IOC Input'!#REF!="M-OP",'IOC Input'!#REF!&gt;=50000),'IOC Input'!#REF!,""))</f>
        <v>#REF!</v>
      </c>
      <c r="I339" s="103" t="e">
        <f>IF(AND('IOC Input'!#REF!="M-OP",'IOC Input'!#REF!&lt;50000),'IOC Input'!#REF!,IF(AND('IOC Input'!#REF!="M-OP",'IOC Input'!#REF!&gt;=50000),'IOC Input'!#REF!,""))</f>
        <v>#REF!</v>
      </c>
      <c r="J339" s="105" t="e">
        <f>IF(AND('IOC Input'!#REF!="M-OP",'IOC Input'!#REF!&lt;50000),RIGHT('IOC Input'!#REF!,6),IF(AND('IOC Input'!#REF!="M-OP",'IOC Input'!#REF!&gt;=50000),RIGHT('IOC Input'!#REF!,6),""))</f>
        <v>#REF!</v>
      </c>
      <c r="K339" s="106" t="e">
        <f>IF(AND('IOC Input'!#REF!="M-OP",'IOC Input'!#REF!="C"),'IOC Input'!#REF!,"")</f>
        <v>#REF!</v>
      </c>
      <c r="L339" s="106" t="e">
        <f>IF(AND('IOC Input'!#REF!="M-OP",'IOC Input'!#REF!="D"),'IOC Input'!#REF!,"")</f>
        <v>#REF!</v>
      </c>
      <c r="M339" t="e">
        <f t="shared" si="33"/>
        <v>#REF!</v>
      </c>
    </row>
    <row r="340" spans="1:13" ht="18.75">
      <c r="A340" s="102" t="s">
        <v>111</v>
      </c>
      <c r="B340" s="103" t="e">
        <f>IF(AND('IOC Input'!#REF!="M-OP",'IOC Input'!#REF!&lt;50000),'IOC Input'!#REF!,IF(AND('IOC Input'!#REF!="M-OP",'IOC Input'!#REF!&gt;=50000),'IOC Input'!#REF!,""))</f>
        <v>#REF!</v>
      </c>
      <c r="C340" s="103" t="e">
        <f>IF(AND('IOC Input'!#REF!="M-OP",'IOC Input'!#REF!&lt;50000),'IOC Input'!#REF!,IF(AND('IOC Input'!#REF!="M-OP",'IOC Input'!#REF!&gt;=50000),'IOC Input'!#REF!,""))</f>
        <v>#REF!</v>
      </c>
      <c r="D340" s="103" t="e">
        <f>IF(AND('IOC Input'!#REF!="M-OP",'IOC Input'!#REF!&lt;50000),'IOC Input'!#REF!,IF(AND('IOC Input'!#REF!="M-OP",'IOC Input'!#REF!&gt;=50000),'IOC Input'!#REF!,""))</f>
        <v>#REF!</v>
      </c>
      <c r="E340" s="103" t="e">
        <f>IF(AND('IOC Input'!#REF!="M-OP",'IOC Input'!#REF!&lt;50000),'IOC Input'!#REF!,IF(AND('IOC Input'!#REF!="M-OP",'IOC Input'!#REF!&gt;=50000),'IOC Input'!#REF!,""))</f>
        <v>#REF!</v>
      </c>
      <c r="F340" s="103" t="e">
        <f>IF(AND('IOC Input'!#REF!="M-OP",'IOC Input'!#REF!&lt;50000),'IOC Input'!#REF!,IF(AND('IOC Input'!#REF!="M-OP",'IOC Input'!#REF!&gt;=50000),'IOC Input'!#REF!,""))</f>
        <v>#REF!</v>
      </c>
      <c r="G340" s="103" t="e">
        <f>IF(AND('IOC Input'!#REF!="M-OP",'IOC Input'!#REF!&lt;50000),'IOC Input'!#REF!,IF(AND('IOC Input'!#REF!="M-OP",'IOC Input'!#REF!&gt;=50000),'IOC Input'!#REF!,""))</f>
        <v>#REF!</v>
      </c>
      <c r="H340" s="103" t="e">
        <f>IF(AND('IOC Input'!#REF!="M-OP",'IOC Input'!#REF!&lt;50000),'IOC Input'!#REF!,IF(AND('IOC Input'!#REF!="M-OP",'IOC Input'!#REF!&gt;=50000),'IOC Input'!#REF!,""))</f>
        <v>#REF!</v>
      </c>
      <c r="I340" s="103" t="e">
        <f>IF(AND('IOC Input'!#REF!="M-OP",'IOC Input'!#REF!&lt;50000),'IOC Input'!#REF!,IF(AND('IOC Input'!#REF!="M-OP",'IOC Input'!#REF!&gt;=50000),'IOC Input'!#REF!,""))</f>
        <v>#REF!</v>
      </c>
      <c r="J340" s="105" t="e">
        <f>IF(AND('IOC Input'!#REF!="M-OP",'IOC Input'!#REF!&lt;50000),RIGHT('IOC Input'!#REF!,6),IF(AND('IOC Input'!#REF!="M-OP",'IOC Input'!#REF!&gt;=50000),RIGHT('IOC Input'!#REF!,6),""))</f>
        <v>#REF!</v>
      </c>
      <c r="K340" s="106" t="e">
        <f>IF(AND('IOC Input'!#REF!="M-OP",'IOC Input'!#REF!="C"),'IOC Input'!#REF!,"")</f>
        <v>#REF!</v>
      </c>
      <c r="L340" s="106" t="e">
        <f>IF(AND('IOC Input'!#REF!="M-OP",'IOC Input'!#REF!="D"),'IOC Input'!#REF!,"")</f>
        <v>#REF!</v>
      </c>
      <c r="M340" t="e">
        <f t="shared" si="33"/>
        <v>#REF!</v>
      </c>
    </row>
    <row r="341" spans="1:13" ht="18.75">
      <c r="A341" s="102" t="s">
        <v>111</v>
      </c>
      <c r="B341" s="103" t="e">
        <f>IF(AND('IOC Input'!#REF!="M-OP",'IOC Input'!#REF!&lt;50000),'IOC Input'!#REF!,IF(AND('IOC Input'!#REF!="M-OP",'IOC Input'!#REF!&gt;=50000),'IOC Input'!#REF!,""))</f>
        <v>#REF!</v>
      </c>
      <c r="C341" s="103" t="e">
        <f>IF(AND('IOC Input'!#REF!="M-OP",'IOC Input'!#REF!&lt;50000),'IOC Input'!#REF!,IF(AND('IOC Input'!#REF!="M-OP",'IOC Input'!#REF!&gt;=50000),'IOC Input'!#REF!,""))</f>
        <v>#REF!</v>
      </c>
      <c r="D341" s="103" t="e">
        <f>IF(AND('IOC Input'!#REF!="M-OP",'IOC Input'!#REF!&lt;50000),'IOC Input'!#REF!,IF(AND('IOC Input'!#REF!="M-OP",'IOC Input'!#REF!&gt;=50000),'IOC Input'!#REF!,""))</f>
        <v>#REF!</v>
      </c>
      <c r="E341" s="103" t="e">
        <f>IF(AND('IOC Input'!#REF!="M-OP",'IOC Input'!#REF!&lt;50000),'IOC Input'!#REF!,IF(AND('IOC Input'!#REF!="M-OP",'IOC Input'!#REF!&gt;=50000),'IOC Input'!#REF!,""))</f>
        <v>#REF!</v>
      </c>
      <c r="F341" s="103" t="e">
        <f>IF(AND('IOC Input'!#REF!="M-OP",'IOC Input'!#REF!&lt;50000),'IOC Input'!#REF!,IF(AND('IOC Input'!#REF!="M-OP",'IOC Input'!#REF!&gt;=50000),'IOC Input'!#REF!,""))</f>
        <v>#REF!</v>
      </c>
      <c r="G341" s="103" t="e">
        <f>IF(AND('IOC Input'!#REF!="M-OP",'IOC Input'!#REF!&lt;50000),'IOC Input'!#REF!,IF(AND('IOC Input'!#REF!="M-OP",'IOC Input'!#REF!&gt;=50000),'IOC Input'!#REF!,""))</f>
        <v>#REF!</v>
      </c>
      <c r="H341" s="103" t="e">
        <f>IF(AND('IOC Input'!#REF!="M-OP",'IOC Input'!#REF!&lt;50000),'IOC Input'!#REF!,IF(AND('IOC Input'!#REF!="M-OP",'IOC Input'!#REF!&gt;=50000),'IOC Input'!#REF!,""))</f>
        <v>#REF!</v>
      </c>
      <c r="I341" s="103" t="e">
        <f>IF(AND('IOC Input'!#REF!="M-OP",'IOC Input'!#REF!&lt;50000),'IOC Input'!#REF!,IF(AND('IOC Input'!#REF!="M-OP",'IOC Input'!#REF!&gt;=50000),'IOC Input'!#REF!,""))</f>
        <v>#REF!</v>
      </c>
      <c r="J341" s="105" t="e">
        <f>IF(AND('IOC Input'!#REF!="M-OP",'IOC Input'!#REF!&lt;50000),RIGHT('IOC Input'!#REF!,6),IF(AND('IOC Input'!#REF!="M-OP",'IOC Input'!#REF!&gt;=50000),RIGHT('IOC Input'!#REF!,6),""))</f>
        <v>#REF!</v>
      </c>
      <c r="K341" s="106" t="e">
        <f>IF(AND('IOC Input'!#REF!="M-OP",'IOC Input'!#REF!="C"),'IOC Input'!#REF!,"")</f>
        <v>#REF!</v>
      </c>
      <c r="L341" s="106" t="e">
        <f>IF(AND('IOC Input'!#REF!="M-OP",'IOC Input'!#REF!="D"),'IOC Input'!#REF!,"")</f>
        <v>#REF!</v>
      </c>
      <c r="M341" t="e">
        <f t="shared" si="33"/>
        <v>#REF!</v>
      </c>
    </row>
    <row r="342" spans="1:13" ht="18.75">
      <c r="A342" s="102" t="s">
        <v>111</v>
      </c>
      <c r="B342" s="103" t="e">
        <f>IF(AND('IOC Input'!#REF!="M-OP",'IOC Input'!#REF!&lt;50000),'IOC Input'!#REF!,IF(AND('IOC Input'!#REF!="M-OP",'IOC Input'!#REF!&gt;=50000),'IOC Input'!#REF!,""))</f>
        <v>#REF!</v>
      </c>
      <c r="C342" s="103" t="e">
        <f>IF(AND('IOC Input'!#REF!="M-OP",'IOC Input'!#REF!&lt;50000),'IOC Input'!#REF!,IF(AND('IOC Input'!#REF!="M-OP",'IOC Input'!#REF!&gt;=50000),'IOC Input'!#REF!,""))</f>
        <v>#REF!</v>
      </c>
      <c r="D342" s="103" t="e">
        <f>IF(AND('IOC Input'!#REF!="M-OP",'IOC Input'!#REF!&lt;50000),'IOC Input'!#REF!,IF(AND('IOC Input'!#REF!="M-OP",'IOC Input'!#REF!&gt;=50000),'IOC Input'!#REF!,""))</f>
        <v>#REF!</v>
      </c>
      <c r="E342" s="103" t="e">
        <f>IF(AND('IOC Input'!#REF!="M-OP",'IOC Input'!#REF!&lt;50000),'IOC Input'!#REF!,IF(AND('IOC Input'!#REF!="M-OP",'IOC Input'!#REF!&gt;=50000),'IOC Input'!#REF!,""))</f>
        <v>#REF!</v>
      </c>
      <c r="F342" s="103" t="e">
        <f>IF(AND('IOC Input'!#REF!="M-OP",'IOC Input'!#REF!&lt;50000),'IOC Input'!#REF!,IF(AND('IOC Input'!#REF!="M-OP",'IOC Input'!#REF!&gt;=50000),'IOC Input'!#REF!,""))</f>
        <v>#REF!</v>
      </c>
      <c r="G342" s="103" t="e">
        <f>IF(AND('IOC Input'!#REF!="M-OP",'IOC Input'!#REF!&lt;50000),'IOC Input'!#REF!,IF(AND('IOC Input'!#REF!="M-OP",'IOC Input'!#REF!&gt;=50000),'IOC Input'!#REF!,""))</f>
        <v>#REF!</v>
      </c>
      <c r="H342" s="103" t="e">
        <f>IF(AND('IOC Input'!#REF!="M-OP",'IOC Input'!#REF!&lt;50000),'IOC Input'!#REF!,IF(AND('IOC Input'!#REF!="M-OP",'IOC Input'!#REF!&gt;=50000),'IOC Input'!#REF!,""))</f>
        <v>#REF!</v>
      </c>
      <c r="I342" s="103" t="e">
        <f>IF(AND('IOC Input'!#REF!="M-OP",'IOC Input'!#REF!&lt;50000),'IOC Input'!#REF!,IF(AND('IOC Input'!#REF!="M-OP",'IOC Input'!#REF!&gt;=50000),'IOC Input'!#REF!,""))</f>
        <v>#REF!</v>
      </c>
      <c r="J342" s="105" t="e">
        <f>IF(AND('IOC Input'!#REF!="M-OP",'IOC Input'!#REF!&lt;50000),RIGHT('IOC Input'!#REF!,6),IF(AND('IOC Input'!#REF!="M-OP",'IOC Input'!#REF!&gt;=50000),RIGHT('IOC Input'!#REF!,6),""))</f>
        <v>#REF!</v>
      </c>
      <c r="K342" s="106" t="e">
        <f>IF(AND('IOC Input'!#REF!="M-OP",'IOC Input'!#REF!="C"),'IOC Input'!#REF!,"")</f>
        <v>#REF!</v>
      </c>
      <c r="L342" s="106" t="e">
        <f>IF(AND('IOC Input'!#REF!="M-OP",'IOC Input'!#REF!="D"),'IOC Input'!#REF!,"")</f>
        <v>#REF!</v>
      </c>
      <c r="M342" t="e">
        <f t="shared" si="33"/>
        <v>#REF!</v>
      </c>
    </row>
    <row r="343" spans="1:13" ht="18.75">
      <c r="A343" s="102" t="s">
        <v>111</v>
      </c>
      <c r="B343" s="103" t="e">
        <f>IF(AND('IOC Input'!#REF!="M-OP",'IOC Input'!#REF!&lt;50000),'IOC Input'!#REF!,IF(AND('IOC Input'!#REF!="M-OP",'IOC Input'!#REF!&gt;=50000),'IOC Input'!#REF!,""))</f>
        <v>#REF!</v>
      </c>
      <c r="C343" s="103" t="e">
        <f>IF(AND('IOC Input'!#REF!="M-OP",'IOC Input'!#REF!&lt;50000),'IOC Input'!#REF!,IF(AND('IOC Input'!#REF!="M-OP",'IOC Input'!#REF!&gt;=50000),'IOC Input'!#REF!,""))</f>
        <v>#REF!</v>
      </c>
      <c r="D343" s="103" t="e">
        <f>IF(AND('IOC Input'!#REF!="M-OP",'IOC Input'!#REF!&lt;50000),'IOC Input'!#REF!,IF(AND('IOC Input'!#REF!="M-OP",'IOC Input'!#REF!&gt;=50000),'IOC Input'!#REF!,""))</f>
        <v>#REF!</v>
      </c>
      <c r="E343" s="103" t="e">
        <f>IF(AND('IOC Input'!#REF!="M-OP",'IOC Input'!#REF!&lt;50000),'IOC Input'!#REF!,IF(AND('IOC Input'!#REF!="M-OP",'IOC Input'!#REF!&gt;=50000),'IOC Input'!#REF!,""))</f>
        <v>#REF!</v>
      </c>
      <c r="F343" s="103" t="e">
        <f>IF(AND('IOC Input'!#REF!="M-OP",'IOC Input'!#REF!&lt;50000),'IOC Input'!#REF!,IF(AND('IOC Input'!#REF!="M-OP",'IOC Input'!#REF!&gt;=50000),'IOC Input'!#REF!,""))</f>
        <v>#REF!</v>
      </c>
      <c r="G343" s="103" t="e">
        <f>IF(AND('IOC Input'!#REF!="M-OP",'IOC Input'!#REF!&lt;50000),'IOC Input'!#REF!,IF(AND('IOC Input'!#REF!="M-OP",'IOC Input'!#REF!&gt;=50000),'IOC Input'!#REF!,""))</f>
        <v>#REF!</v>
      </c>
      <c r="H343" s="103" t="e">
        <f>IF(AND('IOC Input'!#REF!="M-OP",'IOC Input'!#REF!&lt;50000),'IOC Input'!#REF!,IF(AND('IOC Input'!#REF!="M-OP",'IOC Input'!#REF!&gt;=50000),'IOC Input'!#REF!,""))</f>
        <v>#REF!</v>
      </c>
      <c r="I343" s="103" t="e">
        <f>IF(AND('IOC Input'!#REF!="M-OP",'IOC Input'!#REF!&lt;50000),'IOC Input'!#REF!,IF(AND('IOC Input'!#REF!="M-OP",'IOC Input'!#REF!&gt;=50000),'IOC Input'!#REF!,""))</f>
        <v>#REF!</v>
      </c>
      <c r="J343" s="105" t="e">
        <f>IF(AND('IOC Input'!#REF!="M-OP",'IOC Input'!#REF!&lt;50000),RIGHT('IOC Input'!#REF!,6),IF(AND('IOC Input'!#REF!="M-OP",'IOC Input'!#REF!&gt;=50000),RIGHT('IOC Input'!#REF!,6),""))</f>
        <v>#REF!</v>
      </c>
      <c r="K343" s="106" t="e">
        <f>IF(AND('IOC Input'!#REF!="M-OP",'IOC Input'!#REF!="C"),'IOC Input'!#REF!,"")</f>
        <v>#REF!</v>
      </c>
      <c r="L343" s="106" t="e">
        <f>IF(AND('IOC Input'!#REF!="M-OP",'IOC Input'!#REF!="D"),'IOC Input'!#REF!,"")</f>
        <v>#REF!</v>
      </c>
      <c r="M343" t="e">
        <f t="shared" si="33"/>
        <v>#REF!</v>
      </c>
    </row>
    <row r="344" spans="1:13" ht="18.75">
      <c r="A344" s="102" t="s">
        <v>111</v>
      </c>
      <c r="B344" s="103" t="e">
        <f>IF(AND('IOC Input'!#REF!="M-OP",'IOC Input'!#REF!&lt;50000),'IOC Input'!#REF!,IF(AND('IOC Input'!#REF!="M-OP",'IOC Input'!#REF!&gt;=50000),'IOC Input'!#REF!,""))</f>
        <v>#REF!</v>
      </c>
      <c r="C344" s="103" t="e">
        <f>IF(AND('IOC Input'!#REF!="M-OP",'IOC Input'!#REF!&lt;50000),'IOC Input'!#REF!,IF(AND('IOC Input'!#REF!="M-OP",'IOC Input'!#REF!&gt;=50000),'IOC Input'!#REF!,""))</f>
        <v>#REF!</v>
      </c>
      <c r="D344" s="103" t="e">
        <f>IF(AND('IOC Input'!#REF!="M-OP",'IOC Input'!#REF!&lt;50000),'IOC Input'!#REF!,IF(AND('IOC Input'!#REF!="M-OP",'IOC Input'!#REF!&gt;=50000),'IOC Input'!#REF!,""))</f>
        <v>#REF!</v>
      </c>
      <c r="E344" s="103" t="e">
        <f>IF(AND('IOC Input'!#REF!="M-OP",'IOC Input'!#REF!&lt;50000),'IOC Input'!#REF!,IF(AND('IOC Input'!#REF!="M-OP",'IOC Input'!#REF!&gt;=50000),'IOC Input'!#REF!,""))</f>
        <v>#REF!</v>
      </c>
      <c r="F344" s="103" t="e">
        <f>IF(AND('IOC Input'!#REF!="M-OP",'IOC Input'!#REF!&lt;50000),'IOC Input'!#REF!,IF(AND('IOC Input'!#REF!="M-OP",'IOC Input'!#REF!&gt;=50000),'IOC Input'!#REF!,""))</f>
        <v>#REF!</v>
      </c>
      <c r="G344" s="103" t="e">
        <f>IF(AND('IOC Input'!#REF!="M-OP",'IOC Input'!#REF!&lt;50000),'IOC Input'!#REF!,IF(AND('IOC Input'!#REF!="M-OP",'IOC Input'!#REF!&gt;=50000),'IOC Input'!#REF!,""))</f>
        <v>#REF!</v>
      </c>
      <c r="H344" s="107"/>
      <c r="I344" s="103" t="e">
        <f>IF(AND('IOC Input'!#REF!="M-OP",'IOC Input'!#REF!&lt;50000),'IOC Input'!#REF!,IF(AND('IOC Input'!#REF!="M-OP",'IOC Input'!#REF!&gt;=50000),'IOC Input'!#REF!,""))</f>
        <v>#REF!</v>
      </c>
      <c r="J344" s="105" t="e">
        <f>IF(AND('IOC Input'!#REF!="M-OP",'IOC Input'!#REF!&lt;50000),RIGHT('IOC Input'!#REF!,6),IF(AND('IOC Input'!#REF!="M-OP",'IOC Input'!#REF!&gt;=50000),RIGHT('IOC Input'!#REF!,6),""))</f>
        <v>#REF!</v>
      </c>
      <c r="K344" s="106" t="e">
        <f>IF(AND('IOC Input'!#REF!="M-OP",'IOC Input'!#REF!="C"),'IOC Input'!#REF!,"")</f>
        <v>#REF!</v>
      </c>
      <c r="L344" s="106" t="e">
        <f>IF(AND('IOC Input'!#REF!="M-OP",'IOC Input'!#REF!="D"),'IOC Input'!#REF!,"")</f>
        <v>#REF!</v>
      </c>
      <c r="M344" t="e">
        <f t="shared" si="33"/>
        <v>#REF!</v>
      </c>
    </row>
    <row r="345" spans="1:13" ht="18.75">
      <c r="A345" s="102"/>
      <c r="B345" s="103"/>
      <c r="C345" s="104"/>
      <c r="D345" s="103"/>
      <c r="E345" s="104"/>
      <c r="F345" s="103"/>
      <c r="G345" s="103"/>
      <c r="H345" s="104"/>
      <c r="I345" s="103"/>
      <c r="J345" s="105"/>
      <c r="K345" s="106"/>
      <c r="L345" s="106"/>
    </row>
    <row r="346" spans="1:13" ht="18.75">
      <c r="A346" s="102" t="s">
        <v>111</v>
      </c>
      <c r="B346" s="103" t="e">
        <f>IF(AND('IOC Input'!#REF!="M-OP",'IOC Input'!#REF!&lt;50000),"119503",IF(AND('IOC Input'!#REF!="M-OP",'IOC Input'!#REF!&gt;=50000),"119500",""))</f>
        <v>#REF!</v>
      </c>
      <c r="C346" s="104"/>
      <c r="D346" s="103"/>
      <c r="E346" s="104"/>
      <c r="F346" s="103"/>
      <c r="G346" s="103"/>
      <c r="H346" s="103" t="e">
        <f>IF(AND('IOC Input'!#REF!="M-OP",'IOC Input'!#REF!&lt;50000),'IOC Input'!#REF!,IF(AND('IOC Input'!#REF!="M-OP",'IOC Input'!#REF!&gt;=50000),'IOC Input'!#REF!,""))</f>
        <v>#REF!</v>
      </c>
      <c r="I346" s="103" t="e">
        <f>+I347</f>
        <v>#REF!</v>
      </c>
      <c r="J346" s="105" t="e">
        <f>+J347</f>
        <v>#REF!</v>
      </c>
      <c r="K346" s="106" t="e">
        <f>IF(AND('IOC Input'!#REF!="M-OP",'IOC Input'!#REF!="C"),'IOC Input'!#REF!,"")</f>
        <v>#REF!</v>
      </c>
      <c r="L346" s="106" t="e">
        <f>IF(AND('IOC Input'!#REF!="M-OP",'IOC Input'!#REF!="D"),'IOC Input'!#REF!,"")</f>
        <v>#REF!</v>
      </c>
      <c r="M346" t="e">
        <f>IF(SUM(K346:L346)&gt;0,1,0)</f>
        <v>#REF!</v>
      </c>
    </row>
    <row r="347" spans="1:13" ht="18.75">
      <c r="A347" s="102" t="s">
        <v>111</v>
      </c>
      <c r="B347" s="103" t="e">
        <f>IF(AND('IOC Input'!#REF!="M-OP",'IOC Input'!#REF!&lt;50000),'IOC Input'!#REF!,IF(AND('IOC Input'!#REF!="M-OP",'IOC Input'!#REF!&gt;=50000),'IOC Input'!#REF!,""))</f>
        <v>#REF!</v>
      </c>
      <c r="C347" s="103" t="e">
        <f>IF(AND('IOC Input'!#REF!="M-OP",'IOC Input'!#REF!&lt;50000),'IOC Input'!#REF!,IF(AND('IOC Input'!#REF!="M-OP",'IOC Input'!#REF!&gt;=50000),'IOC Input'!#REF!,""))</f>
        <v>#REF!</v>
      </c>
      <c r="D347" s="103" t="e">
        <f>IF(AND('IOC Input'!#REF!="M-OP",'IOC Input'!#REF!&lt;50000),'IOC Input'!#REF!,IF(AND('IOC Input'!#REF!="M-OP",'IOC Input'!#REF!&gt;=50000),'IOC Input'!#REF!,""))</f>
        <v>#REF!</v>
      </c>
      <c r="E347" s="103" t="e">
        <f>IF(AND('IOC Input'!#REF!="M-OP",'IOC Input'!#REF!&lt;50000),'IOC Input'!#REF!,IF(AND('IOC Input'!#REF!="M-OP",'IOC Input'!#REF!&gt;=50000),'IOC Input'!#REF!,""))</f>
        <v>#REF!</v>
      </c>
      <c r="F347" s="103" t="e">
        <f>IF(AND('IOC Input'!#REF!="M-OP",'IOC Input'!#REF!&lt;50000),'IOC Input'!#REF!,IF(AND('IOC Input'!#REF!="M-OP",'IOC Input'!#REF!&gt;=50000),'IOC Input'!#REF!,""))</f>
        <v>#REF!</v>
      </c>
      <c r="G347" s="103" t="e">
        <f>IF(AND('IOC Input'!#REF!="M-OP",'IOC Input'!#REF!&lt;50000),'IOC Input'!#REF!,IF(AND('IOC Input'!#REF!="M-OP",'IOC Input'!#REF!&gt;=50000),'IOC Input'!#REF!,""))</f>
        <v>#REF!</v>
      </c>
      <c r="H347" s="103" t="e">
        <f>IF(AND('IOC Input'!#REF!="M-OP",'IOC Input'!#REF!&lt;50000),'IOC Input'!#REF!,IF(AND('IOC Input'!#REF!="M-OP",'IOC Input'!#REF!&gt;=50000),'IOC Input'!#REF!,""))</f>
        <v>#REF!</v>
      </c>
      <c r="I347" s="103" t="e">
        <f>IF(AND('IOC Input'!#REF!="M-OP",'IOC Input'!#REF!&lt;50000),'IOC Input'!#REF!,IF(AND('IOC Input'!#REF!="M-OP",'IOC Input'!#REF!&gt;=50000),'IOC Input'!#REF!,""))</f>
        <v>#REF!</v>
      </c>
      <c r="J347" s="105" t="e">
        <f>IF(AND('IOC Input'!#REF!="M-OP",'IOC Input'!#REF!&lt;50000),RIGHT('IOC Input'!#REF!,6),IF(AND('IOC Input'!#REF!="M-OP",'IOC Input'!#REF!&gt;=50000),RIGHT('IOC Input'!#REF!,6),""))</f>
        <v>#REF!</v>
      </c>
      <c r="K347" s="106" t="e">
        <f>IF(AND('IOC Input'!#REF!="M-OP",'IOC Input'!#REF!="C"),'IOC Input'!#REF!,"")</f>
        <v>#REF!</v>
      </c>
      <c r="L347" s="106" t="e">
        <f>IF(AND('IOC Input'!#REF!="M-OP",'IOC Input'!#REF!="D"),'IOC Input'!#REF!,"")</f>
        <v>#REF!</v>
      </c>
      <c r="M347" t="e">
        <f t="shared" ref="M347:M353" si="34">IF(SUM(K347:L347)&gt;0,1,0)</f>
        <v>#REF!</v>
      </c>
    </row>
    <row r="348" spans="1:13" ht="18.75">
      <c r="A348" s="102" t="s">
        <v>111</v>
      </c>
      <c r="B348" s="103" t="e">
        <f>IF(AND('IOC Input'!#REF!="M-OP",'IOC Input'!#REF!&lt;50000),'IOC Input'!#REF!,IF(AND('IOC Input'!#REF!="M-OP",'IOC Input'!#REF!&gt;=50000),'IOC Input'!#REF!,""))</f>
        <v>#REF!</v>
      </c>
      <c r="C348" s="103" t="e">
        <f>IF(AND('IOC Input'!#REF!="M-OP",'IOC Input'!#REF!&lt;50000),'IOC Input'!#REF!,IF(AND('IOC Input'!#REF!="M-OP",'IOC Input'!#REF!&gt;=50000),'IOC Input'!#REF!,""))</f>
        <v>#REF!</v>
      </c>
      <c r="D348" s="103" t="e">
        <f>IF(AND('IOC Input'!#REF!="M-OP",'IOC Input'!#REF!&lt;50000),'IOC Input'!#REF!,IF(AND('IOC Input'!#REF!="M-OP",'IOC Input'!#REF!&gt;=50000),'IOC Input'!#REF!,""))</f>
        <v>#REF!</v>
      </c>
      <c r="E348" s="103" t="e">
        <f>IF(AND('IOC Input'!#REF!="M-OP",'IOC Input'!#REF!&lt;50000),'IOC Input'!#REF!,IF(AND('IOC Input'!#REF!="M-OP",'IOC Input'!#REF!&gt;=50000),'IOC Input'!#REF!,""))</f>
        <v>#REF!</v>
      </c>
      <c r="F348" s="103" t="e">
        <f>IF(AND('IOC Input'!#REF!="M-OP",'IOC Input'!#REF!&lt;50000),'IOC Input'!#REF!,IF(AND('IOC Input'!#REF!="M-OP",'IOC Input'!#REF!&gt;=50000),'IOC Input'!#REF!,""))</f>
        <v>#REF!</v>
      </c>
      <c r="G348" s="103" t="e">
        <f>IF(AND('IOC Input'!#REF!="M-OP",'IOC Input'!#REF!&lt;50000),'IOC Input'!#REF!,IF(AND('IOC Input'!#REF!="M-OP",'IOC Input'!#REF!&gt;=50000),'IOC Input'!#REF!,""))</f>
        <v>#REF!</v>
      </c>
      <c r="H348" s="103" t="e">
        <f>IF(AND('IOC Input'!#REF!="M-OP",'IOC Input'!#REF!&lt;50000),'IOC Input'!#REF!,IF(AND('IOC Input'!#REF!="M-OP",'IOC Input'!#REF!&gt;=50000),'IOC Input'!#REF!,""))</f>
        <v>#REF!</v>
      </c>
      <c r="I348" s="103" t="e">
        <f>IF(AND('IOC Input'!#REF!="M-OP",'IOC Input'!#REF!&lt;50000),'IOC Input'!#REF!,IF(AND('IOC Input'!#REF!="M-OP",'IOC Input'!#REF!&gt;=50000),'IOC Input'!#REF!,""))</f>
        <v>#REF!</v>
      </c>
      <c r="J348" s="105" t="e">
        <f>IF(AND('IOC Input'!#REF!="M-OP",'IOC Input'!#REF!&lt;50000),RIGHT('IOC Input'!#REF!,6),IF(AND('IOC Input'!#REF!="M-OP",'IOC Input'!#REF!&gt;=50000),RIGHT('IOC Input'!#REF!,6),""))</f>
        <v>#REF!</v>
      </c>
      <c r="K348" s="106" t="e">
        <f>IF(AND('IOC Input'!#REF!="M-OP",'IOC Input'!#REF!="C"),'IOC Input'!#REF!,"")</f>
        <v>#REF!</v>
      </c>
      <c r="L348" s="106" t="e">
        <f>IF(AND('IOC Input'!#REF!="M-OP",'IOC Input'!#REF!="D"),'IOC Input'!#REF!,"")</f>
        <v>#REF!</v>
      </c>
      <c r="M348" t="e">
        <f t="shared" si="34"/>
        <v>#REF!</v>
      </c>
    </row>
    <row r="349" spans="1:13" ht="18.75">
      <c r="A349" s="102" t="s">
        <v>111</v>
      </c>
      <c r="B349" s="103" t="e">
        <f>IF(AND('IOC Input'!#REF!="M-OP",'IOC Input'!#REF!&lt;50000),'IOC Input'!#REF!,IF(AND('IOC Input'!#REF!="M-OP",'IOC Input'!#REF!&gt;=50000),'IOC Input'!#REF!,""))</f>
        <v>#REF!</v>
      </c>
      <c r="C349" s="103" t="e">
        <f>IF(AND('IOC Input'!#REF!="M-OP",'IOC Input'!#REF!&lt;50000),'IOC Input'!#REF!,IF(AND('IOC Input'!#REF!="M-OP",'IOC Input'!#REF!&gt;=50000),'IOC Input'!#REF!,""))</f>
        <v>#REF!</v>
      </c>
      <c r="D349" s="103" t="e">
        <f>IF(AND('IOC Input'!#REF!="M-OP",'IOC Input'!#REF!&lt;50000),'IOC Input'!#REF!,IF(AND('IOC Input'!#REF!="M-OP",'IOC Input'!#REF!&gt;=50000),'IOC Input'!#REF!,""))</f>
        <v>#REF!</v>
      </c>
      <c r="E349" s="103" t="e">
        <f>IF(AND('IOC Input'!#REF!="M-OP",'IOC Input'!#REF!&lt;50000),'IOC Input'!#REF!,IF(AND('IOC Input'!#REF!="M-OP",'IOC Input'!#REF!&gt;=50000),'IOC Input'!#REF!,""))</f>
        <v>#REF!</v>
      </c>
      <c r="F349" s="103" t="e">
        <f>IF(AND('IOC Input'!#REF!="M-OP",'IOC Input'!#REF!&lt;50000),'IOC Input'!#REF!,IF(AND('IOC Input'!#REF!="M-OP",'IOC Input'!#REF!&gt;=50000),'IOC Input'!#REF!,""))</f>
        <v>#REF!</v>
      </c>
      <c r="G349" s="103" t="e">
        <f>IF(AND('IOC Input'!#REF!="M-OP",'IOC Input'!#REF!&lt;50000),'IOC Input'!#REF!,IF(AND('IOC Input'!#REF!="M-OP",'IOC Input'!#REF!&gt;=50000),'IOC Input'!#REF!,""))</f>
        <v>#REF!</v>
      </c>
      <c r="H349" s="103" t="e">
        <f>IF(AND('IOC Input'!#REF!="M-OP",'IOC Input'!#REF!&lt;50000),'IOC Input'!#REF!,IF(AND('IOC Input'!#REF!="M-OP",'IOC Input'!#REF!&gt;=50000),'IOC Input'!#REF!,""))</f>
        <v>#REF!</v>
      </c>
      <c r="I349" s="103" t="e">
        <f>IF(AND('IOC Input'!#REF!="M-OP",'IOC Input'!#REF!&lt;50000),'IOC Input'!#REF!,IF(AND('IOC Input'!#REF!="M-OP",'IOC Input'!#REF!&gt;=50000),'IOC Input'!#REF!,""))</f>
        <v>#REF!</v>
      </c>
      <c r="J349" s="105" t="e">
        <f>IF(AND('IOC Input'!#REF!="M-OP",'IOC Input'!#REF!&lt;50000),RIGHT('IOC Input'!#REF!,6),IF(AND('IOC Input'!#REF!="M-OP",'IOC Input'!#REF!&gt;=50000),RIGHT('IOC Input'!#REF!,6),""))</f>
        <v>#REF!</v>
      </c>
      <c r="K349" s="106" t="e">
        <f>IF(AND('IOC Input'!#REF!="M-OP",'IOC Input'!#REF!="C"),'IOC Input'!#REF!,"")</f>
        <v>#REF!</v>
      </c>
      <c r="L349" s="106" t="e">
        <f>IF(AND('IOC Input'!#REF!="M-OP",'IOC Input'!#REF!="D"),'IOC Input'!#REF!,"")</f>
        <v>#REF!</v>
      </c>
      <c r="M349" t="e">
        <f t="shared" si="34"/>
        <v>#REF!</v>
      </c>
    </row>
    <row r="350" spans="1:13" ht="18.75">
      <c r="A350" s="102" t="s">
        <v>111</v>
      </c>
      <c r="B350" s="103" t="e">
        <f>IF(AND('IOC Input'!#REF!="M-OP",'IOC Input'!#REF!&lt;50000),'IOC Input'!#REF!,IF(AND('IOC Input'!#REF!="M-OP",'IOC Input'!#REF!&gt;=50000),'IOC Input'!#REF!,""))</f>
        <v>#REF!</v>
      </c>
      <c r="C350" s="103" t="e">
        <f>IF(AND('IOC Input'!#REF!="M-OP",'IOC Input'!#REF!&lt;50000),'IOC Input'!#REF!,IF(AND('IOC Input'!#REF!="M-OP",'IOC Input'!#REF!&gt;=50000),'IOC Input'!#REF!,""))</f>
        <v>#REF!</v>
      </c>
      <c r="D350" s="103" t="e">
        <f>IF(AND('IOC Input'!#REF!="M-OP",'IOC Input'!#REF!&lt;50000),'IOC Input'!#REF!,IF(AND('IOC Input'!#REF!="M-OP",'IOC Input'!#REF!&gt;=50000),'IOC Input'!#REF!,""))</f>
        <v>#REF!</v>
      </c>
      <c r="E350" s="103" t="e">
        <f>IF(AND('IOC Input'!#REF!="M-OP",'IOC Input'!#REF!&lt;50000),'IOC Input'!#REF!,IF(AND('IOC Input'!#REF!="M-OP",'IOC Input'!#REF!&gt;=50000),'IOC Input'!#REF!,""))</f>
        <v>#REF!</v>
      </c>
      <c r="F350" s="103" t="e">
        <f>IF(AND('IOC Input'!#REF!="M-OP",'IOC Input'!#REF!&lt;50000),'IOC Input'!#REF!,IF(AND('IOC Input'!#REF!="M-OP",'IOC Input'!#REF!&gt;=50000),'IOC Input'!#REF!,""))</f>
        <v>#REF!</v>
      </c>
      <c r="G350" s="103" t="e">
        <f>IF(AND('IOC Input'!#REF!="M-OP",'IOC Input'!#REF!&lt;50000),'IOC Input'!#REF!,IF(AND('IOC Input'!#REF!="M-OP",'IOC Input'!#REF!&gt;=50000),'IOC Input'!#REF!,""))</f>
        <v>#REF!</v>
      </c>
      <c r="H350" s="103" t="e">
        <f>IF(AND('IOC Input'!#REF!="M-OP",'IOC Input'!#REF!&lt;50000),'IOC Input'!#REF!,IF(AND('IOC Input'!#REF!="M-OP",'IOC Input'!#REF!&gt;=50000),'IOC Input'!#REF!,""))</f>
        <v>#REF!</v>
      </c>
      <c r="I350" s="103" t="e">
        <f>IF(AND('IOC Input'!#REF!="M-OP",'IOC Input'!#REF!&lt;50000),'IOC Input'!#REF!,IF(AND('IOC Input'!#REF!="M-OP",'IOC Input'!#REF!&gt;=50000),'IOC Input'!#REF!,""))</f>
        <v>#REF!</v>
      </c>
      <c r="J350" s="105" t="e">
        <f>IF(AND('IOC Input'!#REF!="M-OP",'IOC Input'!#REF!&lt;50000),RIGHT('IOC Input'!#REF!,6),IF(AND('IOC Input'!#REF!="M-OP",'IOC Input'!#REF!&gt;=50000),RIGHT('IOC Input'!#REF!,6),""))</f>
        <v>#REF!</v>
      </c>
      <c r="K350" s="106" t="e">
        <f>IF(AND('IOC Input'!#REF!="M-OP",'IOC Input'!#REF!="C"),'IOC Input'!#REF!,"")</f>
        <v>#REF!</v>
      </c>
      <c r="L350" s="106" t="e">
        <f>IF(AND('IOC Input'!#REF!="M-OP",'IOC Input'!#REF!="D"),'IOC Input'!#REF!,"")</f>
        <v>#REF!</v>
      </c>
      <c r="M350" t="e">
        <f t="shared" si="34"/>
        <v>#REF!</v>
      </c>
    </row>
    <row r="351" spans="1:13" ht="18.75">
      <c r="A351" s="102" t="s">
        <v>111</v>
      </c>
      <c r="B351" s="103" t="e">
        <f>IF(AND('IOC Input'!#REF!="M-OP",'IOC Input'!#REF!&lt;50000),'IOC Input'!#REF!,IF(AND('IOC Input'!#REF!="M-OP",'IOC Input'!#REF!&gt;=50000),'IOC Input'!#REF!,""))</f>
        <v>#REF!</v>
      </c>
      <c r="C351" s="103" t="e">
        <f>IF(AND('IOC Input'!#REF!="M-OP",'IOC Input'!#REF!&lt;50000),'IOC Input'!#REF!,IF(AND('IOC Input'!#REF!="M-OP",'IOC Input'!#REF!&gt;=50000),'IOC Input'!#REF!,""))</f>
        <v>#REF!</v>
      </c>
      <c r="D351" s="103" t="e">
        <f>IF(AND('IOC Input'!#REF!="M-OP",'IOC Input'!#REF!&lt;50000),'IOC Input'!#REF!,IF(AND('IOC Input'!#REF!="M-OP",'IOC Input'!#REF!&gt;=50000),'IOC Input'!#REF!,""))</f>
        <v>#REF!</v>
      </c>
      <c r="E351" s="103" t="e">
        <f>IF(AND('IOC Input'!#REF!="M-OP",'IOC Input'!#REF!&lt;50000),'IOC Input'!#REF!,IF(AND('IOC Input'!#REF!="M-OP",'IOC Input'!#REF!&gt;=50000),'IOC Input'!#REF!,""))</f>
        <v>#REF!</v>
      </c>
      <c r="F351" s="103" t="e">
        <f>IF(AND('IOC Input'!#REF!="M-OP",'IOC Input'!#REF!&lt;50000),'IOC Input'!#REF!,IF(AND('IOC Input'!#REF!="M-OP",'IOC Input'!#REF!&gt;=50000),'IOC Input'!#REF!,""))</f>
        <v>#REF!</v>
      </c>
      <c r="G351" s="103" t="e">
        <f>IF(AND('IOC Input'!#REF!="M-OP",'IOC Input'!#REF!&lt;50000),'IOC Input'!#REF!,IF(AND('IOC Input'!#REF!="M-OP",'IOC Input'!#REF!&gt;=50000),'IOC Input'!#REF!,""))</f>
        <v>#REF!</v>
      </c>
      <c r="H351" s="103" t="e">
        <f>IF(AND('IOC Input'!#REF!="M-OP",'IOC Input'!#REF!&lt;50000),'IOC Input'!#REF!,IF(AND('IOC Input'!#REF!="M-OP",'IOC Input'!#REF!&gt;=50000),'IOC Input'!#REF!,""))</f>
        <v>#REF!</v>
      </c>
      <c r="I351" s="103" t="e">
        <f>IF(AND('IOC Input'!#REF!="M-OP",'IOC Input'!#REF!&lt;50000),'IOC Input'!#REF!,IF(AND('IOC Input'!#REF!="M-OP",'IOC Input'!#REF!&gt;=50000),'IOC Input'!#REF!,""))</f>
        <v>#REF!</v>
      </c>
      <c r="J351" s="105" t="e">
        <f>IF(AND('IOC Input'!#REF!="M-OP",'IOC Input'!#REF!&lt;50000),RIGHT('IOC Input'!#REF!,6),IF(AND('IOC Input'!#REF!="M-OP",'IOC Input'!#REF!&gt;=50000),RIGHT('IOC Input'!#REF!,6),""))</f>
        <v>#REF!</v>
      </c>
      <c r="K351" s="106" t="e">
        <f>IF(AND('IOC Input'!#REF!="M-OP",'IOC Input'!#REF!="C"),'IOC Input'!#REF!,"")</f>
        <v>#REF!</v>
      </c>
      <c r="L351" s="106" t="e">
        <f>IF(AND('IOC Input'!#REF!="M-OP",'IOC Input'!#REF!="D"),'IOC Input'!#REF!,"")</f>
        <v>#REF!</v>
      </c>
      <c r="M351" t="e">
        <f t="shared" si="34"/>
        <v>#REF!</v>
      </c>
    </row>
    <row r="352" spans="1:13" ht="18.75">
      <c r="A352" s="102" t="s">
        <v>111</v>
      </c>
      <c r="B352" s="103" t="e">
        <f>IF(AND('IOC Input'!#REF!="M-OP",'IOC Input'!#REF!&lt;50000),'IOC Input'!#REF!,IF(AND('IOC Input'!#REF!="M-OP",'IOC Input'!#REF!&gt;=50000),'IOC Input'!#REF!,""))</f>
        <v>#REF!</v>
      </c>
      <c r="C352" s="103" t="e">
        <f>IF(AND('IOC Input'!#REF!="M-OP",'IOC Input'!#REF!&lt;50000),'IOC Input'!#REF!,IF(AND('IOC Input'!#REF!="M-OP",'IOC Input'!#REF!&gt;=50000),'IOC Input'!#REF!,""))</f>
        <v>#REF!</v>
      </c>
      <c r="D352" s="103" t="e">
        <f>IF(AND('IOC Input'!#REF!="M-OP",'IOC Input'!#REF!&lt;50000),'IOC Input'!#REF!,IF(AND('IOC Input'!#REF!="M-OP",'IOC Input'!#REF!&gt;=50000),'IOC Input'!#REF!,""))</f>
        <v>#REF!</v>
      </c>
      <c r="E352" s="103" t="e">
        <f>IF(AND('IOC Input'!#REF!="M-OP",'IOC Input'!#REF!&lt;50000),'IOC Input'!#REF!,IF(AND('IOC Input'!#REF!="M-OP",'IOC Input'!#REF!&gt;=50000),'IOC Input'!#REF!,""))</f>
        <v>#REF!</v>
      </c>
      <c r="F352" s="103" t="e">
        <f>IF(AND('IOC Input'!#REF!="M-OP",'IOC Input'!#REF!&lt;50000),'IOC Input'!#REF!,IF(AND('IOC Input'!#REF!="M-OP",'IOC Input'!#REF!&gt;=50000),'IOC Input'!#REF!,""))</f>
        <v>#REF!</v>
      </c>
      <c r="G352" s="103" t="e">
        <f>IF(AND('IOC Input'!#REF!="M-OP",'IOC Input'!#REF!&lt;50000),'IOC Input'!#REF!,IF(AND('IOC Input'!#REF!="M-OP",'IOC Input'!#REF!&gt;=50000),'IOC Input'!#REF!,""))</f>
        <v>#REF!</v>
      </c>
      <c r="H352" s="103" t="e">
        <f>IF(AND('IOC Input'!#REF!="M-OP",'IOC Input'!#REF!&lt;50000),'IOC Input'!#REF!,IF(AND('IOC Input'!#REF!="M-OP",'IOC Input'!#REF!&gt;=50000),'IOC Input'!#REF!,""))</f>
        <v>#REF!</v>
      </c>
      <c r="I352" s="103" t="e">
        <f>IF(AND('IOC Input'!#REF!="M-OP",'IOC Input'!#REF!&lt;50000),'IOC Input'!#REF!,IF(AND('IOC Input'!#REF!="M-OP",'IOC Input'!#REF!&gt;=50000),'IOC Input'!#REF!,""))</f>
        <v>#REF!</v>
      </c>
      <c r="J352" s="105" t="e">
        <f>IF(AND('IOC Input'!#REF!="M-OP",'IOC Input'!#REF!&lt;50000),RIGHT('IOC Input'!#REF!,6),IF(AND('IOC Input'!#REF!="M-OP",'IOC Input'!#REF!&gt;=50000),RIGHT('IOC Input'!#REF!,6),""))</f>
        <v>#REF!</v>
      </c>
      <c r="K352" s="106" t="e">
        <f>IF(AND('IOC Input'!#REF!="M-OP",'IOC Input'!#REF!="C"),'IOC Input'!#REF!,"")</f>
        <v>#REF!</v>
      </c>
      <c r="L352" s="106" t="e">
        <f>IF(AND('IOC Input'!#REF!="M-OP",'IOC Input'!#REF!="D"),'IOC Input'!#REF!,"")</f>
        <v>#REF!</v>
      </c>
      <c r="M352" t="e">
        <f t="shared" si="34"/>
        <v>#REF!</v>
      </c>
    </row>
    <row r="353" spans="1:13" ht="18.75">
      <c r="A353" s="102" t="s">
        <v>111</v>
      </c>
      <c r="B353" s="103" t="e">
        <f>IF(AND('IOC Input'!#REF!="M-OP",'IOC Input'!#REF!&lt;50000),'IOC Input'!#REF!,IF(AND('IOC Input'!#REF!="M-OP",'IOC Input'!#REF!&gt;=50000),'IOC Input'!#REF!,""))</f>
        <v>#REF!</v>
      </c>
      <c r="C353" s="103" t="e">
        <f>IF(AND('IOC Input'!#REF!="M-OP",'IOC Input'!#REF!&lt;50000),'IOC Input'!#REF!,IF(AND('IOC Input'!#REF!="M-OP",'IOC Input'!#REF!&gt;=50000),'IOC Input'!#REF!,""))</f>
        <v>#REF!</v>
      </c>
      <c r="D353" s="103" t="e">
        <f>IF(AND('IOC Input'!#REF!="M-OP",'IOC Input'!#REF!&lt;50000),'IOC Input'!#REF!,IF(AND('IOC Input'!#REF!="M-OP",'IOC Input'!#REF!&gt;=50000),'IOC Input'!#REF!,""))</f>
        <v>#REF!</v>
      </c>
      <c r="E353" s="103" t="e">
        <f>IF(AND('IOC Input'!#REF!="M-OP",'IOC Input'!#REF!&lt;50000),'IOC Input'!#REF!,IF(AND('IOC Input'!#REF!="M-OP",'IOC Input'!#REF!&gt;=50000),'IOC Input'!#REF!,""))</f>
        <v>#REF!</v>
      </c>
      <c r="F353" s="103" t="e">
        <f>IF(AND('IOC Input'!#REF!="M-OP",'IOC Input'!#REF!&lt;50000),'IOC Input'!#REF!,IF(AND('IOC Input'!#REF!="M-OP",'IOC Input'!#REF!&gt;=50000),'IOC Input'!#REF!,""))</f>
        <v>#REF!</v>
      </c>
      <c r="G353" s="103" t="e">
        <f>IF(AND('IOC Input'!#REF!="M-OP",'IOC Input'!#REF!&lt;50000),'IOC Input'!#REF!,IF(AND('IOC Input'!#REF!="M-OP",'IOC Input'!#REF!&gt;=50000),'IOC Input'!#REF!,""))</f>
        <v>#REF!</v>
      </c>
      <c r="H353" s="107"/>
      <c r="I353" s="103" t="e">
        <f>IF(AND('IOC Input'!#REF!="M-OP",'IOC Input'!#REF!&lt;50000),'IOC Input'!#REF!,IF(AND('IOC Input'!#REF!="M-OP",'IOC Input'!#REF!&gt;=50000),'IOC Input'!#REF!,""))</f>
        <v>#REF!</v>
      </c>
      <c r="J353" s="105" t="e">
        <f>IF(AND('IOC Input'!#REF!="M-OP",'IOC Input'!#REF!&lt;50000),RIGHT('IOC Input'!#REF!,6),IF(AND('IOC Input'!#REF!="M-OP",'IOC Input'!#REF!&gt;=50000),RIGHT('IOC Input'!#REF!,6),""))</f>
        <v>#REF!</v>
      </c>
      <c r="K353" s="106" t="e">
        <f>IF(AND('IOC Input'!#REF!="M-OP",'IOC Input'!#REF!="C"),'IOC Input'!#REF!,"")</f>
        <v>#REF!</v>
      </c>
      <c r="L353" s="106" t="e">
        <f>IF(AND('IOC Input'!#REF!="M-OP",'IOC Input'!#REF!="D"),'IOC Input'!#REF!,"")</f>
        <v>#REF!</v>
      </c>
      <c r="M353" t="e">
        <f t="shared" si="34"/>
        <v>#REF!</v>
      </c>
    </row>
    <row r="354" spans="1:13" ht="18.75">
      <c r="A354" s="102"/>
      <c r="B354" s="103"/>
      <c r="C354" s="104"/>
      <c r="D354" s="103"/>
      <c r="E354" s="104"/>
      <c r="F354" s="103"/>
      <c r="G354" s="103"/>
      <c r="H354" s="104"/>
      <c r="I354" s="103"/>
      <c r="J354" s="105"/>
      <c r="K354" s="106"/>
      <c r="L354" s="106"/>
    </row>
    <row r="355" spans="1:13" ht="18.75">
      <c r="A355" s="102" t="s">
        <v>111</v>
      </c>
      <c r="B355" s="103" t="e">
        <f>IF(AND('IOC Input'!#REF!="M-OP",'IOC Input'!#REF!&lt;50000),"119503",IF(AND('IOC Input'!#REF!="M-OP",'IOC Input'!#REF!&gt;=50000),"119500",""))</f>
        <v>#REF!</v>
      </c>
      <c r="C355" s="104"/>
      <c r="D355" s="103"/>
      <c r="E355" s="104"/>
      <c r="F355" s="103"/>
      <c r="G355" s="103"/>
      <c r="H355" s="103" t="e">
        <f>IF(AND('IOC Input'!#REF!="M-OP",'IOC Input'!#REF!&lt;50000),'IOC Input'!#REF!,IF(AND('IOC Input'!#REF!="M-OP",'IOC Input'!#REF!&gt;=50000),'IOC Input'!#REF!,""))</f>
        <v>#REF!</v>
      </c>
      <c r="I355" s="103" t="e">
        <f>+I356</f>
        <v>#REF!</v>
      </c>
      <c r="J355" s="105" t="e">
        <f>+J356</f>
        <v>#REF!</v>
      </c>
      <c r="K355" s="106" t="e">
        <f>IF(AND('IOC Input'!#REF!="M-OP",'IOC Input'!#REF!="C"),'IOC Input'!#REF!,"")</f>
        <v>#REF!</v>
      </c>
      <c r="L355" s="106" t="e">
        <f>IF(AND('IOC Input'!#REF!="M-OP",'IOC Input'!#REF!="D"),'IOC Input'!#REF!,"")</f>
        <v>#REF!</v>
      </c>
      <c r="M355" t="e">
        <f>IF(SUM(K355:L355)&gt;0,1,0)</f>
        <v>#REF!</v>
      </c>
    </row>
    <row r="356" spans="1:13" ht="18.75">
      <c r="A356" s="102" t="s">
        <v>111</v>
      </c>
      <c r="B356" s="103" t="e">
        <f>IF(AND('IOC Input'!#REF!="M-OP",'IOC Input'!#REF!&lt;50000),'IOC Input'!#REF!,IF(AND('IOC Input'!#REF!="M-OP",'IOC Input'!#REF!&gt;=50000),'IOC Input'!#REF!,""))</f>
        <v>#REF!</v>
      </c>
      <c r="C356" s="103" t="e">
        <f>IF(AND('IOC Input'!#REF!="M-OP",'IOC Input'!#REF!&lt;50000),'IOC Input'!#REF!,IF(AND('IOC Input'!#REF!="M-OP",'IOC Input'!#REF!&gt;=50000),'IOC Input'!#REF!,""))</f>
        <v>#REF!</v>
      </c>
      <c r="D356" s="103" t="e">
        <f>IF(AND('IOC Input'!#REF!="M-OP",'IOC Input'!#REF!&lt;50000),'IOC Input'!#REF!,IF(AND('IOC Input'!#REF!="M-OP",'IOC Input'!#REF!&gt;=50000),'IOC Input'!#REF!,""))</f>
        <v>#REF!</v>
      </c>
      <c r="E356" s="103" t="e">
        <f>IF(AND('IOC Input'!#REF!="M-OP",'IOC Input'!#REF!&lt;50000),'IOC Input'!#REF!,IF(AND('IOC Input'!#REF!="M-OP",'IOC Input'!#REF!&gt;=50000),'IOC Input'!#REF!,""))</f>
        <v>#REF!</v>
      </c>
      <c r="F356" s="103" t="e">
        <f>IF(AND('IOC Input'!#REF!="M-OP",'IOC Input'!#REF!&lt;50000),'IOC Input'!#REF!,IF(AND('IOC Input'!#REF!="M-OP",'IOC Input'!#REF!&gt;=50000),'IOC Input'!#REF!,""))</f>
        <v>#REF!</v>
      </c>
      <c r="G356" s="103" t="e">
        <f>IF(AND('IOC Input'!#REF!="M-OP",'IOC Input'!#REF!&lt;50000),'IOC Input'!#REF!,IF(AND('IOC Input'!#REF!="M-OP",'IOC Input'!#REF!&gt;=50000),'IOC Input'!#REF!,""))</f>
        <v>#REF!</v>
      </c>
      <c r="H356" s="103" t="e">
        <f>IF(AND('IOC Input'!#REF!="M-OP",'IOC Input'!#REF!&lt;50000),'IOC Input'!#REF!,IF(AND('IOC Input'!#REF!="M-OP",'IOC Input'!#REF!&gt;=50000),'IOC Input'!#REF!,""))</f>
        <v>#REF!</v>
      </c>
      <c r="I356" s="103" t="e">
        <f>IF(AND('IOC Input'!#REF!="M-OP",'IOC Input'!#REF!&lt;50000),'IOC Input'!#REF!,IF(AND('IOC Input'!#REF!="M-OP",'IOC Input'!#REF!&gt;=50000),'IOC Input'!#REF!,""))</f>
        <v>#REF!</v>
      </c>
      <c r="J356" s="105" t="e">
        <f>IF(AND('IOC Input'!#REF!="M-OP",'IOC Input'!#REF!&lt;50000),RIGHT('IOC Input'!#REF!,6),IF(AND('IOC Input'!#REF!="M-OP",'IOC Input'!#REF!&gt;=50000),RIGHT('IOC Input'!#REF!,6),""))</f>
        <v>#REF!</v>
      </c>
      <c r="K356" s="106" t="e">
        <f>IF(AND('IOC Input'!#REF!="M-OP",'IOC Input'!#REF!="C"),'IOC Input'!#REF!,"")</f>
        <v>#REF!</v>
      </c>
      <c r="L356" s="106" t="e">
        <f>IF(AND('IOC Input'!#REF!="M-OP",'IOC Input'!#REF!="D"),'IOC Input'!#REF!,"")</f>
        <v>#REF!</v>
      </c>
      <c r="M356" t="e">
        <f t="shared" ref="M356:M362" si="35">IF(SUM(K356:L356)&gt;0,1,0)</f>
        <v>#REF!</v>
      </c>
    </row>
    <row r="357" spans="1:13" ht="18.75">
      <c r="A357" s="102" t="s">
        <v>111</v>
      </c>
      <c r="B357" s="103" t="e">
        <f>IF(AND('IOC Input'!#REF!="M-OP",'IOC Input'!#REF!&lt;50000),'IOC Input'!#REF!,IF(AND('IOC Input'!#REF!="M-OP",'IOC Input'!#REF!&gt;=50000),'IOC Input'!#REF!,""))</f>
        <v>#REF!</v>
      </c>
      <c r="C357" s="103" t="e">
        <f>IF(AND('IOC Input'!#REF!="M-OP",'IOC Input'!#REF!&lt;50000),'IOC Input'!#REF!,IF(AND('IOC Input'!#REF!="M-OP",'IOC Input'!#REF!&gt;=50000),'IOC Input'!#REF!,""))</f>
        <v>#REF!</v>
      </c>
      <c r="D357" s="103" t="e">
        <f>IF(AND('IOC Input'!#REF!="M-OP",'IOC Input'!#REF!&lt;50000),'IOC Input'!#REF!,IF(AND('IOC Input'!#REF!="M-OP",'IOC Input'!#REF!&gt;=50000),'IOC Input'!#REF!,""))</f>
        <v>#REF!</v>
      </c>
      <c r="E357" s="103" t="e">
        <f>IF(AND('IOC Input'!#REF!="M-OP",'IOC Input'!#REF!&lt;50000),'IOC Input'!#REF!,IF(AND('IOC Input'!#REF!="M-OP",'IOC Input'!#REF!&gt;=50000),'IOC Input'!#REF!,""))</f>
        <v>#REF!</v>
      </c>
      <c r="F357" s="103" t="e">
        <f>IF(AND('IOC Input'!#REF!="M-OP",'IOC Input'!#REF!&lt;50000),'IOC Input'!#REF!,IF(AND('IOC Input'!#REF!="M-OP",'IOC Input'!#REF!&gt;=50000),'IOC Input'!#REF!,""))</f>
        <v>#REF!</v>
      </c>
      <c r="G357" s="103" t="e">
        <f>IF(AND('IOC Input'!#REF!="M-OP",'IOC Input'!#REF!&lt;50000),'IOC Input'!#REF!,IF(AND('IOC Input'!#REF!="M-OP",'IOC Input'!#REF!&gt;=50000),'IOC Input'!#REF!,""))</f>
        <v>#REF!</v>
      </c>
      <c r="H357" s="103" t="e">
        <f>IF(AND('IOC Input'!#REF!="M-OP",'IOC Input'!#REF!&lt;50000),'IOC Input'!#REF!,IF(AND('IOC Input'!#REF!="M-OP",'IOC Input'!#REF!&gt;=50000),'IOC Input'!#REF!,""))</f>
        <v>#REF!</v>
      </c>
      <c r="I357" s="103" t="e">
        <f>IF(AND('IOC Input'!#REF!="M-OP",'IOC Input'!#REF!&lt;50000),'IOC Input'!#REF!,IF(AND('IOC Input'!#REF!="M-OP",'IOC Input'!#REF!&gt;=50000),'IOC Input'!#REF!,""))</f>
        <v>#REF!</v>
      </c>
      <c r="J357" s="105" t="e">
        <f>IF(AND('IOC Input'!#REF!="M-OP",'IOC Input'!#REF!&lt;50000),RIGHT('IOC Input'!#REF!,6),IF(AND('IOC Input'!#REF!="M-OP",'IOC Input'!#REF!&gt;=50000),RIGHT('IOC Input'!#REF!,6),""))</f>
        <v>#REF!</v>
      </c>
      <c r="K357" s="106" t="e">
        <f>IF(AND('IOC Input'!#REF!="M-OP",'IOC Input'!#REF!="C"),'IOC Input'!#REF!,"")</f>
        <v>#REF!</v>
      </c>
      <c r="L357" s="106" t="e">
        <f>IF(AND('IOC Input'!#REF!="M-OP",'IOC Input'!#REF!="D"),'IOC Input'!#REF!,"")</f>
        <v>#REF!</v>
      </c>
      <c r="M357" t="e">
        <f t="shared" si="35"/>
        <v>#REF!</v>
      </c>
    </row>
    <row r="358" spans="1:13" ht="18.75">
      <c r="A358" s="102" t="s">
        <v>111</v>
      </c>
      <c r="B358" s="103" t="e">
        <f>IF(AND('IOC Input'!#REF!="M-OP",'IOC Input'!#REF!&lt;50000),'IOC Input'!#REF!,IF(AND('IOC Input'!#REF!="M-OP",'IOC Input'!#REF!&gt;=50000),'IOC Input'!#REF!,""))</f>
        <v>#REF!</v>
      </c>
      <c r="C358" s="103" t="e">
        <f>IF(AND('IOC Input'!#REF!="M-OP",'IOC Input'!#REF!&lt;50000),'IOC Input'!#REF!,IF(AND('IOC Input'!#REF!="M-OP",'IOC Input'!#REF!&gt;=50000),'IOC Input'!#REF!,""))</f>
        <v>#REF!</v>
      </c>
      <c r="D358" s="103" t="e">
        <f>IF(AND('IOC Input'!#REF!="M-OP",'IOC Input'!#REF!&lt;50000),'IOC Input'!#REF!,IF(AND('IOC Input'!#REF!="M-OP",'IOC Input'!#REF!&gt;=50000),'IOC Input'!#REF!,""))</f>
        <v>#REF!</v>
      </c>
      <c r="E358" s="103" t="e">
        <f>IF(AND('IOC Input'!#REF!="M-OP",'IOC Input'!#REF!&lt;50000),'IOC Input'!#REF!,IF(AND('IOC Input'!#REF!="M-OP",'IOC Input'!#REF!&gt;=50000),'IOC Input'!#REF!,""))</f>
        <v>#REF!</v>
      </c>
      <c r="F358" s="103" t="e">
        <f>IF(AND('IOC Input'!#REF!="M-OP",'IOC Input'!#REF!&lt;50000),'IOC Input'!#REF!,IF(AND('IOC Input'!#REF!="M-OP",'IOC Input'!#REF!&gt;=50000),'IOC Input'!#REF!,""))</f>
        <v>#REF!</v>
      </c>
      <c r="G358" s="103" t="e">
        <f>IF(AND('IOC Input'!#REF!="M-OP",'IOC Input'!#REF!&lt;50000),'IOC Input'!#REF!,IF(AND('IOC Input'!#REF!="M-OP",'IOC Input'!#REF!&gt;=50000),'IOC Input'!#REF!,""))</f>
        <v>#REF!</v>
      </c>
      <c r="H358" s="103" t="e">
        <f>IF(AND('IOC Input'!#REF!="M-OP",'IOC Input'!#REF!&lt;50000),'IOC Input'!#REF!,IF(AND('IOC Input'!#REF!="M-OP",'IOC Input'!#REF!&gt;=50000),'IOC Input'!#REF!,""))</f>
        <v>#REF!</v>
      </c>
      <c r="I358" s="103" t="e">
        <f>IF(AND('IOC Input'!#REF!="M-OP",'IOC Input'!#REF!&lt;50000),'IOC Input'!#REF!,IF(AND('IOC Input'!#REF!="M-OP",'IOC Input'!#REF!&gt;=50000),'IOC Input'!#REF!,""))</f>
        <v>#REF!</v>
      </c>
      <c r="J358" s="105" t="e">
        <f>IF(AND('IOC Input'!#REF!="M-OP",'IOC Input'!#REF!&lt;50000),RIGHT('IOC Input'!#REF!,6),IF(AND('IOC Input'!#REF!="M-OP",'IOC Input'!#REF!&gt;=50000),RIGHT('IOC Input'!#REF!,6),""))</f>
        <v>#REF!</v>
      </c>
      <c r="K358" s="106" t="e">
        <f>IF(AND('IOC Input'!#REF!="M-OP",'IOC Input'!#REF!="C"),'IOC Input'!#REF!,"")</f>
        <v>#REF!</v>
      </c>
      <c r="L358" s="106" t="e">
        <f>IF(AND('IOC Input'!#REF!="M-OP",'IOC Input'!#REF!="D"),'IOC Input'!#REF!,"")</f>
        <v>#REF!</v>
      </c>
      <c r="M358" t="e">
        <f t="shared" si="35"/>
        <v>#REF!</v>
      </c>
    </row>
    <row r="359" spans="1:13" ht="18.75">
      <c r="A359" s="102" t="s">
        <v>111</v>
      </c>
      <c r="B359" s="103" t="e">
        <f>IF(AND('IOC Input'!#REF!="M-OP",'IOC Input'!#REF!&lt;50000),'IOC Input'!#REF!,IF(AND('IOC Input'!#REF!="M-OP",'IOC Input'!#REF!&gt;=50000),'IOC Input'!#REF!,""))</f>
        <v>#REF!</v>
      </c>
      <c r="C359" s="103" t="e">
        <f>IF(AND('IOC Input'!#REF!="M-OP",'IOC Input'!#REF!&lt;50000),'IOC Input'!#REF!,IF(AND('IOC Input'!#REF!="M-OP",'IOC Input'!#REF!&gt;=50000),'IOC Input'!#REF!,""))</f>
        <v>#REF!</v>
      </c>
      <c r="D359" s="103" t="e">
        <f>IF(AND('IOC Input'!#REF!="M-OP",'IOC Input'!#REF!&lt;50000),'IOC Input'!#REF!,IF(AND('IOC Input'!#REF!="M-OP",'IOC Input'!#REF!&gt;=50000),'IOC Input'!#REF!,""))</f>
        <v>#REF!</v>
      </c>
      <c r="E359" s="103" t="e">
        <f>IF(AND('IOC Input'!#REF!="M-OP",'IOC Input'!#REF!&lt;50000),'IOC Input'!#REF!,IF(AND('IOC Input'!#REF!="M-OP",'IOC Input'!#REF!&gt;=50000),'IOC Input'!#REF!,""))</f>
        <v>#REF!</v>
      </c>
      <c r="F359" s="103" t="e">
        <f>IF(AND('IOC Input'!#REF!="M-OP",'IOC Input'!#REF!&lt;50000),'IOC Input'!#REF!,IF(AND('IOC Input'!#REF!="M-OP",'IOC Input'!#REF!&gt;=50000),'IOC Input'!#REF!,""))</f>
        <v>#REF!</v>
      </c>
      <c r="G359" s="103" t="e">
        <f>IF(AND('IOC Input'!#REF!="M-OP",'IOC Input'!#REF!&lt;50000),'IOC Input'!#REF!,IF(AND('IOC Input'!#REF!="M-OP",'IOC Input'!#REF!&gt;=50000),'IOC Input'!#REF!,""))</f>
        <v>#REF!</v>
      </c>
      <c r="H359" s="103" t="e">
        <f>IF(AND('IOC Input'!#REF!="M-OP",'IOC Input'!#REF!&lt;50000),'IOC Input'!#REF!,IF(AND('IOC Input'!#REF!="M-OP",'IOC Input'!#REF!&gt;=50000),'IOC Input'!#REF!,""))</f>
        <v>#REF!</v>
      </c>
      <c r="I359" s="103" t="e">
        <f>IF(AND('IOC Input'!#REF!="M-OP",'IOC Input'!#REF!&lt;50000),'IOC Input'!#REF!,IF(AND('IOC Input'!#REF!="M-OP",'IOC Input'!#REF!&gt;=50000),'IOC Input'!#REF!,""))</f>
        <v>#REF!</v>
      </c>
      <c r="J359" s="105" t="e">
        <f>IF(AND('IOC Input'!#REF!="M-OP",'IOC Input'!#REF!&lt;50000),RIGHT('IOC Input'!#REF!,6),IF(AND('IOC Input'!#REF!="M-OP",'IOC Input'!#REF!&gt;=50000),RIGHT('IOC Input'!#REF!,6),""))</f>
        <v>#REF!</v>
      </c>
      <c r="K359" s="106" t="e">
        <f>IF(AND('IOC Input'!#REF!="M-OP",'IOC Input'!#REF!="C"),'IOC Input'!#REF!,"")</f>
        <v>#REF!</v>
      </c>
      <c r="L359" s="106" t="e">
        <f>IF(AND('IOC Input'!#REF!="M-OP",'IOC Input'!#REF!="D"),'IOC Input'!#REF!,"")</f>
        <v>#REF!</v>
      </c>
      <c r="M359" t="e">
        <f t="shared" si="35"/>
        <v>#REF!</v>
      </c>
    </row>
    <row r="360" spans="1:13" ht="18.75">
      <c r="A360" s="102" t="s">
        <v>111</v>
      </c>
      <c r="B360" s="103" t="e">
        <f>IF(AND('IOC Input'!#REF!="M-OP",'IOC Input'!#REF!&lt;50000),'IOC Input'!#REF!,IF(AND('IOC Input'!#REF!="M-OP",'IOC Input'!#REF!&gt;=50000),'IOC Input'!#REF!,""))</f>
        <v>#REF!</v>
      </c>
      <c r="C360" s="103" t="e">
        <f>IF(AND('IOC Input'!#REF!="M-OP",'IOC Input'!#REF!&lt;50000),'IOC Input'!#REF!,IF(AND('IOC Input'!#REF!="M-OP",'IOC Input'!#REF!&gt;=50000),'IOC Input'!#REF!,""))</f>
        <v>#REF!</v>
      </c>
      <c r="D360" s="103" t="e">
        <f>IF(AND('IOC Input'!#REF!="M-OP",'IOC Input'!#REF!&lt;50000),'IOC Input'!#REF!,IF(AND('IOC Input'!#REF!="M-OP",'IOC Input'!#REF!&gt;=50000),'IOC Input'!#REF!,""))</f>
        <v>#REF!</v>
      </c>
      <c r="E360" s="103" t="e">
        <f>IF(AND('IOC Input'!#REF!="M-OP",'IOC Input'!#REF!&lt;50000),'IOC Input'!#REF!,IF(AND('IOC Input'!#REF!="M-OP",'IOC Input'!#REF!&gt;=50000),'IOC Input'!#REF!,""))</f>
        <v>#REF!</v>
      </c>
      <c r="F360" s="103" t="e">
        <f>IF(AND('IOC Input'!#REF!="M-OP",'IOC Input'!#REF!&lt;50000),'IOC Input'!#REF!,IF(AND('IOC Input'!#REF!="M-OP",'IOC Input'!#REF!&gt;=50000),'IOC Input'!#REF!,""))</f>
        <v>#REF!</v>
      </c>
      <c r="G360" s="103" t="e">
        <f>IF(AND('IOC Input'!#REF!="M-OP",'IOC Input'!#REF!&lt;50000),'IOC Input'!#REF!,IF(AND('IOC Input'!#REF!="M-OP",'IOC Input'!#REF!&gt;=50000),'IOC Input'!#REF!,""))</f>
        <v>#REF!</v>
      </c>
      <c r="H360" s="103" t="e">
        <f>IF(AND('IOC Input'!#REF!="M-OP",'IOC Input'!#REF!&lt;50000),'IOC Input'!#REF!,IF(AND('IOC Input'!#REF!="M-OP",'IOC Input'!#REF!&gt;=50000),'IOC Input'!#REF!,""))</f>
        <v>#REF!</v>
      </c>
      <c r="I360" s="103" t="e">
        <f>IF(AND('IOC Input'!#REF!="M-OP",'IOC Input'!#REF!&lt;50000),'IOC Input'!#REF!,IF(AND('IOC Input'!#REF!="M-OP",'IOC Input'!#REF!&gt;=50000),'IOC Input'!#REF!,""))</f>
        <v>#REF!</v>
      </c>
      <c r="J360" s="105" t="e">
        <f>IF(AND('IOC Input'!#REF!="M-OP",'IOC Input'!#REF!&lt;50000),RIGHT('IOC Input'!#REF!,6),IF(AND('IOC Input'!#REF!="M-OP",'IOC Input'!#REF!&gt;=50000),RIGHT('IOC Input'!#REF!,6),""))</f>
        <v>#REF!</v>
      </c>
      <c r="K360" s="106" t="e">
        <f>IF(AND('IOC Input'!#REF!="M-OP",'IOC Input'!#REF!="C"),'IOC Input'!#REF!,"")</f>
        <v>#REF!</v>
      </c>
      <c r="L360" s="106" t="e">
        <f>IF(AND('IOC Input'!#REF!="M-OP",'IOC Input'!#REF!="D"),'IOC Input'!#REF!,"")</f>
        <v>#REF!</v>
      </c>
      <c r="M360" t="e">
        <f t="shared" si="35"/>
        <v>#REF!</v>
      </c>
    </row>
    <row r="361" spans="1:13" ht="18.75">
      <c r="A361" s="102" t="s">
        <v>111</v>
      </c>
      <c r="B361" s="103" t="e">
        <f>IF(AND('IOC Input'!#REF!="M-OP",'IOC Input'!#REF!&lt;50000),'IOC Input'!#REF!,IF(AND('IOC Input'!#REF!="M-OP",'IOC Input'!#REF!&gt;=50000),'IOC Input'!#REF!,""))</f>
        <v>#REF!</v>
      </c>
      <c r="C361" s="103" t="e">
        <f>IF(AND('IOC Input'!#REF!="M-OP",'IOC Input'!#REF!&lt;50000),'IOC Input'!#REF!,IF(AND('IOC Input'!#REF!="M-OP",'IOC Input'!#REF!&gt;=50000),'IOC Input'!#REF!,""))</f>
        <v>#REF!</v>
      </c>
      <c r="D361" s="103" t="e">
        <f>IF(AND('IOC Input'!#REF!="M-OP",'IOC Input'!#REF!&lt;50000),'IOC Input'!#REF!,IF(AND('IOC Input'!#REF!="M-OP",'IOC Input'!#REF!&gt;=50000),'IOC Input'!#REF!,""))</f>
        <v>#REF!</v>
      </c>
      <c r="E361" s="103" t="e">
        <f>IF(AND('IOC Input'!#REF!="M-OP",'IOC Input'!#REF!&lt;50000),'IOC Input'!#REF!,IF(AND('IOC Input'!#REF!="M-OP",'IOC Input'!#REF!&gt;=50000),'IOC Input'!#REF!,""))</f>
        <v>#REF!</v>
      </c>
      <c r="F361" s="103" t="e">
        <f>IF(AND('IOC Input'!#REF!="M-OP",'IOC Input'!#REF!&lt;50000),'IOC Input'!#REF!,IF(AND('IOC Input'!#REF!="M-OP",'IOC Input'!#REF!&gt;=50000),'IOC Input'!#REF!,""))</f>
        <v>#REF!</v>
      </c>
      <c r="G361" s="103" t="e">
        <f>IF(AND('IOC Input'!#REF!="M-OP",'IOC Input'!#REF!&lt;50000),'IOC Input'!#REF!,IF(AND('IOC Input'!#REF!="M-OP",'IOC Input'!#REF!&gt;=50000),'IOC Input'!#REF!,""))</f>
        <v>#REF!</v>
      </c>
      <c r="H361" s="103" t="e">
        <f>IF(AND('IOC Input'!#REF!="M-OP",'IOC Input'!#REF!&lt;50000),'IOC Input'!#REF!,IF(AND('IOC Input'!#REF!="M-OP",'IOC Input'!#REF!&gt;=50000),'IOC Input'!#REF!,""))</f>
        <v>#REF!</v>
      </c>
      <c r="I361" s="103" t="e">
        <f>IF(AND('IOC Input'!#REF!="M-OP",'IOC Input'!#REF!&lt;50000),'IOC Input'!#REF!,IF(AND('IOC Input'!#REF!="M-OP",'IOC Input'!#REF!&gt;=50000),'IOC Input'!#REF!,""))</f>
        <v>#REF!</v>
      </c>
      <c r="J361" s="105" t="e">
        <f>IF(AND('IOC Input'!#REF!="M-OP",'IOC Input'!#REF!&lt;50000),RIGHT('IOC Input'!#REF!,6),IF(AND('IOC Input'!#REF!="M-OP",'IOC Input'!#REF!&gt;=50000),RIGHT('IOC Input'!#REF!,6),""))</f>
        <v>#REF!</v>
      </c>
      <c r="K361" s="106" t="e">
        <f>IF(AND('IOC Input'!#REF!="M-OP",'IOC Input'!#REF!="C"),'IOC Input'!#REF!,"")</f>
        <v>#REF!</v>
      </c>
      <c r="L361" s="106" t="e">
        <f>IF(AND('IOC Input'!#REF!="M-OP",'IOC Input'!#REF!="D"),'IOC Input'!#REF!,"")</f>
        <v>#REF!</v>
      </c>
      <c r="M361" t="e">
        <f t="shared" si="35"/>
        <v>#REF!</v>
      </c>
    </row>
    <row r="362" spans="1:13" ht="18.75">
      <c r="A362" s="102" t="s">
        <v>111</v>
      </c>
      <c r="B362" s="103" t="e">
        <f>IF(AND('IOC Input'!#REF!="M-OP",'IOC Input'!#REF!&lt;50000),'IOC Input'!#REF!,IF(AND('IOC Input'!#REF!="M-OP",'IOC Input'!#REF!&gt;=50000),'IOC Input'!#REF!,""))</f>
        <v>#REF!</v>
      </c>
      <c r="C362" s="103" t="e">
        <f>IF(AND('IOC Input'!#REF!="M-OP",'IOC Input'!#REF!&lt;50000),'IOC Input'!#REF!,IF(AND('IOC Input'!#REF!="M-OP",'IOC Input'!#REF!&gt;=50000),'IOC Input'!#REF!,""))</f>
        <v>#REF!</v>
      </c>
      <c r="D362" s="103" t="e">
        <f>IF(AND('IOC Input'!#REF!="M-OP",'IOC Input'!#REF!&lt;50000),'IOC Input'!#REF!,IF(AND('IOC Input'!#REF!="M-OP",'IOC Input'!#REF!&gt;=50000),'IOC Input'!#REF!,""))</f>
        <v>#REF!</v>
      </c>
      <c r="E362" s="103" t="e">
        <f>IF(AND('IOC Input'!#REF!="M-OP",'IOC Input'!#REF!&lt;50000),'IOC Input'!#REF!,IF(AND('IOC Input'!#REF!="M-OP",'IOC Input'!#REF!&gt;=50000),'IOC Input'!#REF!,""))</f>
        <v>#REF!</v>
      </c>
      <c r="F362" s="103" t="e">
        <f>IF(AND('IOC Input'!#REF!="M-OP",'IOC Input'!#REF!&lt;50000),'IOC Input'!#REF!,IF(AND('IOC Input'!#REF!="M-OP",'IOC Input'!#REF!&gt;=50000),'IOC Input'!#REF!,""))</f>
        <v>#REF!</v>
      </c>
      <c r="G362" s="103" t="e">
        <f>IF(AND('IOC Input'!#REF!="M-OP",'IOC Input'!#REF!&lt;50000),'IOC Input'!#REF!,IF(AND('IOC Input'!#REF!="M-OP",'IOC Input'!#REF!&gt;=50000),'IOC Input'!#REF!,""))</f>
        <v>#REF!</v>
      </c>
      <c r="H362" s="107"/>
      <c r="I362" s="103" t="e">
        <f>IF(AND('IOC Input'!#REF!="M-OP",'IOC Input'!#REF!&lt;50000),'IOC Input'!#REF!,IF(AND('IOC Input'!#REF!="M-OP",'IOC Input'!#REF!&gt;=50000),'IOC Input'!#REF!,""))</f>
        <v>#REF!</v>
      </c>
      <c r="J362" s="105" t="e">
        <f>IF(AND('IOC Input'!#REF!="M-OP",'IOC Input'!#REF!&lt;50000),RIGHT('IOC Input'!#REF!,6),IF(AND('IOC Input'!#REF!="M-OP",'IOC Input'!#REF!&gt;=50000),RIGHT('IOC Input'!#REF!,6),""))</f>
        <v>#REF!</v>
      </c>
      <c r="K362" s="106" t="e">
        <f>IF(AND('IOC Input'!#REF!="M-OP",'IOC Input'!#REF!="C"),'IOC Input'!#REF!,"")</f>
        <v>#REF!</v>
      </c>
      <c r="L362" s="106" t="e">
        <f>IF(AND('IOC Input'!#REF!="M-OP",'IOC Input'!#REF!="D"),'IOC Input'!#REF!,"")</f>
        <v>#REF!</v>
      </c>
      <c r="M362" t="e">
        <f t="shared" si="35"/>
        <v>#REF!</v>
      </c>
    </row>
    <row r="363" spans="1:13" ht="18.75">
      <c r="A363" s="102"/>
      <c r="B363" s="103"/>
      <c r="C363" s="104"/>
      <c r="D363" s="103"/>
      <c r="E363" s="104"/>
      <c r="F363" s="103"/>
      <c r="G363" s="103"/>
      <c r="H363" s="104"/>
      <c r="I363" s="103"/>
      <c r="J363" s="105"/>
      <c r="K363" s="106"/>
      <c r="L363" s="106"/>
    </row>
    <row r="364" spans="1:13" ht="18.75">
      <c r="A364" s="102" t="s">
        <v>111</v>
      </c>
      <c r="B364" s="103" t="e">
        <f>IF(AND('IOC Input'!#REF!="M-OP",'IOC Input'!#REF!&lt;50000),"119503",IF(AND('IOC Input'!#REF!="M-OP",'IOC Input'!#REF!&gt;=50000),"119500",""))</f>
        <v>#REF!</v>
      </c>
      <c r="C364" s="104"/>
      <c r="D364" s="103"/>
      <c r="E364" s="104"/>
      <c r="F364" s="103"/>
      <c r="G364" s="103"/>
      <c r="H364" s="103" t="e">
        <f>IF(AND('IOC Input'!#REF!="M-OP",'IOC Input'!#REF!&lt;50000),'IOC Input'!#REF!,IF(AND('IOC Input'!#REF!="M-OP",'IOC Input'!#REF!&gt;=50000),'IOC Input'!#REF!,""))</f>
        <v>#REF!</v>
      </c>
      <c r="I364" s="103" t="e">
        <f>+I365</f>
        <v>#REF!</v>
      </c>
      <c r="J364" s="105" t="e">
        <f>+J365</f>
        <v>#REF!</v>
      </c>
      <c r="K364" s="106" t="e">
        <f>IF(AND('IOC Input'!#REF!="M-OP",'IOC Input'!#REF!="C"),'IOC Input'!#REF!,"")</f>
        <v>#REF!</v>
      </c>
      <c r="L364" s="106" t="e">
        <f>IF(AND('IOC Input'!#REF!="M-OP",'IOC Input'!#REF!="D"),'IOC Input'!#REF!,"")</f>
        <v>#REF!</v>
      </c>
      <c r="M364" t="e">
        <f>IF(SUM(K364:L364)&gt;0,1,0)</f>
        <v>#REF!</v>
      </c>
    </row>
    <row r="365" spans="1:13" ht="18.75">
      <c r="A365" s="102" t="s">
        <v>111</v>
      </c>
      <c r="B365" s="103" t="e">
        <f>IF(AND('IOC Input'!#REF!="M-OP",'IOC Input'!#REF!&lt;50000),'IOC Input'!#REF!,IF(AND('IOC Input'!#REF!="M-OP",'IOC Input'!#REF!&gt;=50000),'IOC Input'!#REF!,""))</f>
        <v>#REF!</v>
      </c>
      <c r="C365" s="103" t="e">
        <f>IF(AND('IOC Input'!#REF!="M-OP",'IOC Input'!#REF!&lt;50000),'IOC Input'!#REF!,IF(AND('IOC Input'!#REF!="M-OP",'IOC Input'!#REF!&gt;=50000),'IOC Input'!#REF!,""))</f>
        <v>#REF!</v>
      </c>
      <c r="D365" s="103" t="e">
        <f>IF(AND('IOC Input'!#REF!="M-OP",'IOC Input'!#REF!&lt;50000),'IOC Input'!#REF!,IF(AND('IOC Input'!#REF!="M-OP",'IOC Input'!#REF!&gt;=50000),'IOC Input'!#REF!,""))</f>
        <v>#REF!</v>
      </c>
      <c r="E365" s="103" t="e">
        <f>IF(AND('IOC Input'!#REF!="M-OP",'IOC Input'!#REF!&lt;50000),'IOC Input'!#REF!,IF(AND('IOC Input'!#REF!="M-OP",'IOC Input'!#REF!&gt;=50000),'IOC Input'!#REF!,""))</f>
        <v>#REF!</v>
      </c>
      <c r="F365" s="103" t="e">
        <f>IF(AND('IOC Input'!#REF!="M-OP",'IOC Input'!#REF!&lt;50000),'IOC Input'!#REF!,IF(AND('IOC Input'!#REF!="M-OP",'IOC Input'!#REF!&gt;=50000),'IOC Input'!#REF!,""))</f>
        <v>#REF!</v>
      </c>
      <c r="G365" s="103" t="e">
        <f>IF(AND('IOC Input'!#REF!="M-OP",'IOC Input'!#REF!&lt;50000),'IOC Input'!#REF!,IF(AND('IOC Input'!#REF!="M-OP",'IOC Input'!#REF!&gt;=50000),'IOC Input'!#REF!,""))</f>
        <v>#REF!</v>
      </c>
      <c r="H365" s="103" t="e">
        <f>IF(AND('IOC Input'!#REF!="M-OP",'IOC Input'!#REF!&lt;50000),'IOC Input'!#REF!,IF(AND('IOC Input'!#REF!="M-OP",'IOC Input'!#REF!&gt;=50000),'IOC Input'!#REF!,""))</f>
        <v>#REF!</v>
      </c>
      <c r="I365" s="103" t="e">
        <f>IF(AND('IOC Input'!#REF!="M-OP",'IOC Input'!#REF!&lt;50000),'IOC Input'!#REF!,IF(AND('IOC Input'!#REF!="M-OP",'IOC Input'!#REF!&gt;=50000),'IOC Input'!#REF!,""))</f>
        <v>#REF!</v>
      </c>
      <c r="J365" s="105" t="e">
        <f>IF(AND('IOC Input'!#REF!="M-OP",'IOC Input'!#REF!&lt;50000),RIGHT('IOC Input'!#REF!,6),IF(AND('IOC Input'!#REF!="M-OP",'IOC Input'!#REF!&gt;=50000),RIGHT('IOC Input'!#REF!,6),""))</f>
        <v>#REF!</v>
      </c>
      <c r="K365" s="106" t="e">
        <f>IF(AND('IOC Input'!#REF!="M-OP",'IOC Input'!#REF!="C"),'IOC Input'!#REF!,"")</f>
        <v>#REF!</v>
      </c>
      <c r="L365" s="106" t="e">
        <f>IF(AND('IOC Input'!#REF!="M-OP",'IOC Input'!#REF!="D"),'IOC Input'!#REF!,"")</f>
        <v>#REF!</v>
      </c>
      <c r="M365" t="e">
        <f t="shared" ref="M365:M371" si="36">IF(SUM(K365:L365)&gt;0,1,0)</f>
        <v>#REF!</v>
      </c>
    </row>
    <row r="366" spans="1:13" ht="18.75">
      <c r="A366" s="102" t="s">
        <v>111</v>
      </c>
      <c r="B366" s="103" t="e">
        <f>IF(AND('IOC Input'!#REF!="M-OP",'IOC Input'!#REF!&lt;50000),'IOC Input'!#REF!,IF(AND('IOC Input'!#REF!="M-OP",'IOC Input'!#REF!&gt;=50000),'IOC Input'!#REF!,""))</f>
        <v>#REF!</v>
      </c>
      <c r="C366" s="103" t="e">
        <f>IF(AND('IOC Input'!#REF!="M-OP",'IOC Input'!#REF!&lt;50000),'IOC Input'!#REF!,IF(AND('IOC Input'!#REF!="M-OP",'IOC Input'!#REF!&gt;=50000),'IOC Input'!#REF!,""))</f>
        <v>#REF!</v>
      </c>
      <c r="D366" s="103" t="e">
        <f>IF(AND('IOC Input'!#REF!="M-OP",'IOC Input'!#REF!&lt;50000),'IOC Input'!#REF!,IF(AND('IOC Input'!#REF!="M-OP",'IOC Input'!#REF!&gt;=50000),'IOC Input'!#REF!,""))</f>
        <v>#REF!</v>
      </c>
      <c r="E366" s="103" t="e">
        <f>IF(AND('IOC Input'!#REF!="M-OP",'IOC Input'!#REF!&lt;50000),'IOC Input'!#REF!,IF(AND('IOC Input'!#REF!="M-OP",'IOC Input'!#REF!&gt;=50000),'IOC Input'!#REF!,""))</f>
        <v>#REF!</v>
      </c>
      <c r="F366" s="103" t="e">
        <f>IF(AND('IOC Input'!#REF!="M-OP",'IOC Input'!#REF!&lt;50000),'IOC Input'!#REF!,IF(AND('IOC Input'!#REF!="M-OP",'IOC Input'!#REF!&gt;=50000),'IOC Input'!#REF!,""))</f>
        <v>#REF!</v>
      </c>
      <c r="G366" s="103" t="e">
        <f>IF(AND('IOC Input'!#REF!="M-OP",'IOC Input'!#REF!&lt;50000),'IOC Input'!#REF!,IF(AND('IOC Input'!#REF!="M-OP",'IOC Input'!#REF!&gt;=50000),'IOC Input'!#REF!,""))</f>
        <v>#REF!</v>
      </c>
      <c r="H366" s="103" t="e">
        <f>IF(AND('IOC Input'!#REF!="M-OP",'IOC Input'!#REF!&lt;50000),'IOC Input'!#REF!,IF(AND('IOC Input'!#REF!="M-OP",'IOC Input'!#REF!&gt;=50000),'IOC Input'!#REF!,""))</f>
        <v>#REF!</v>
      </c>
      <c r="I366" s="103" t="e">
        <f>IF(AND('IOC Input'!#REF!="M-OP",'IOC Input'!#REF!&lt;50000),'IOC Input'!#REF!,IF(AND('IOC Input'!#REF!="M-OP",'IOC Input'!#REF!&gt;=50000),'IOC Input'!#REF!,""))</f>
        <v>#REF!</v>
      </c>
      <c r="J366" s="105" t="e">
        <f>IF(AND('IOC Input'!#REF!="M-OP",'IOC Input'!#REF!&lt;50000),RIGHT('IOC Input'!#REF!,6),IF(AND('IOC Input'!#REF!="M-OP",'IOC Input'!#REF!&gt;=50000),RIGHT('IOC Input'!#REF!,6),""))</f>
        <v>#REF!</v>
      </c>
      <c r="K366" s="106" t="e">
        <f>IF(AND('IOC Input'!#REF!="M-OP",'IOC Input'!#REF!="C"),'IOC Input'!#REF!,"")</f>
        <v>#REF!</v>
      </c>
      <c r="L366" s="106" t="e">
        <f>IF(AND('IOC Input'!#REF!="M-OP",'IOC Input'!#REF!="D"),'IOC Input'!#REF!,"")</f>
        <v>#REF!</v>
      </c>
      <c r="M366" t="e">
        <f t="shared" si="36"/>
        <v>#REF!</v>
      </c>
    </row>
    <row r="367" spans="1:13" ht="18.75">
      <c r="A367" s="102" t="s">
        <v>111</v>
      </c>
      <c r="B367" s="103" t="e">
        <f>IF(AND('IOC Input'!#REF!="M-OP",'IOC Input'!#REF!&lt;50000),'IOC Input'!#REF!,IF(AND('IOC Input'!#REF!="M-OP",'IOC Input'!#REF!&gt;=50000),'IOC Input'!#REF!,""))</f>
        <v>#REF!</v>
      </c>
      <c r="C367" s="103" t="e">
        <f>IF(AND('IOC Input'!#REF!="M-OP",'IOC Input'!#REF!&lt;50000),'IOC Input'!#REF!,IF(AND('IOC Input'!#REF!="M-OP",'IOC Input'!#REF!&gt;=50000),'IOC Input'!#REF!,""))</f>
        <v>#REF!</v>
      </c>
      <c r="D367" s="103" t="e">
        <f>IF(AND('IOC Input'!#REF!="M-OP",'IOC Input'!#REF!&lt;50000),'IOC Input'!#REF!,IF(AND('IOC Input'!#REF!="M-OP",'IOC Input'!#REF!&gt;=50000),'IOC Input'!#REF!,""))</f>
        <v>#REF!</v>
      </c>
      <c r="E367" s="103" t="e">
        <f>IF(AND('IOC Input'!#REF!="M-OP",'IOC Input'!#REF!&lt;50000),'IOC Input'!#REF!,IF(AND('IOC Input'!#REF!="M-OP",'IOC Input'!#REF!&gt;=50000),'IOC Input'!#REF!,""))</f>
        <v>#REF!</v>
      </c>
      <c r="F367" s="103" t="e">
        <f>IF(AND('IOC Input'!#REF!="M-OP",'IOC Input'!#REF!&lt;50000),'IOC Input'!#REF!,IF(AND('IOC Input'!#REF!="M-OP",'IOC Input'!#REF!&gt;=50000),'IOC Input'!#REF!,""))</f>
        <v>#REF!</v>
      </c>
      <c r="G367" s="103" t="e">
        <f>IF(AND('IOC Input'!#REF!="M-OP",'IOC Input'!#REF!&lt;50000),'IOC Input'!#REF!,IF(AND('IOC Input'!#REF!="M-OP",'IOC Input'!#REF!&gt;=50000),'IOC Input'!#REF!,""))</f>
        <v>#REF!</v>
      </c>
      <c r="H367" s="103" t="e">
        <f>IF(AND('IOC Input'!#REF!="M-OP",'IOC Input'!#REF!&lt;50000),'IOC Input'!#REF!,IF(AND('IOC Input'!#REF!="M-OP",'IOC Input'!#REF!&gt;=50000),'IOC Input'!#REF!,""))</f>
        <v>#REF!</v>
      </c>
      <c r="I367" s="103" t="e">
        <f>IF(AND('IOC Input'!#REF!="M-OP",'IOC Input'!#REF!&lt;50000),'IOC Input'!#REF!,IF(AND('IOC Input'!#REF!="M-OP",'IOC Input'!#REF!&gt;=50000),'IOC Input'!#REF!,""))</f>
        <v>#REF!</v>
      </c>
      <c r="J367" s="105" t="e">
        <f>IF(AND('IOC Input'!#REF!="M-OP",'IOC Input'!#REF!&lt;50000),RIGHT('IOC Input'!#REF!,6),IF(AND('IOC Input'!#REF!="M-OP",'IOC Input'!#REF!&gt;=50000),RIGHT('IOC Input'!#REF!,6),""))</f>
        <v>#REF!</v>
      </c>
      <c r="K367" s="106" t="e">
        <f>IF(AND('IOC Input'!#REF!="M-OP",'IOC Input'!#REF!="C"),'IOC Input'!#REF!,"")</f>
        <v>#REF!</v>
      </c>
      <c r="L367" s="106" t="e">
        <f>IF(AND('IOC Input'!#REF!="M-OP",'IOC Input'!#REF!="D"),'IOC Input'!#REF!,"")</f>
        <v>#REF!</v>
      </c>
      <c r="M367" t="e">
        <f t="shared" si="36"/>
        <v>#REF!</v>
      </c>
    </row>
    <row r="368" spans="1:13" ht="18.75">
      <c r="A368" s="102" t="s">
        <v>111</v>
      </c>
      <c r="B368" s="103" t="e">
        <f>IF(AND('IOC Input'!#REF!="M-OP",'IOC Input'!#REF!&lt;50000),'IOC Input'!#REF!,IF(AND('IOC Input'!#REF!="M-OP",'IOC Input'!#REF!&gt;=50000),'IOC Input'!#REF!,""))</f>
        <v>#REF!</v>
      </c>
      <c r="C368" s="103" t="e">
        <f>IF(AND('IOC Input'!#REF!="M-OP",'IOC Input'!#REF!&lt;50000),'IOC Input'!#REF!,IF(AND('IOC Input'!#REF!="M-OP",'IOC Input'!#REF!&gt;=50000),'IOC Input'!#REF!,""))</f>
        <v>#REF!</v>
      </c>
      <c r="D368" s="103" t="e">
        <f>IF(AND('IOC Input'!#REF!="M-OP",'IOC Input'!#REF!&lt;50000),'IOC Input'!#REF!,IF(AND('IOC Input'!#REF!="M-OP",'IOC Input'!#REF!&gt;=50000),'IOC Input'!#REF!,""))</f>
        <v>#REF!</v>
      </c>
      <c r="E368" s="103" t="e">
        <f>IF(AND('IOC Input'!#REF!="M-OP",'IOC Input'!#REF!&lt;50000),'IOC Input'!#REF!,IF(AND('IOC Input'!#REF!="M-OP",'IOC Input'!#REF!&gt;=50000),'IOC Input'!#REF!,""))</f>
        <v>#REF!</v>
      </c>
      <c r="F368" s="103" t="e">
        <f>IF(AND('IOC Input'!#REF!="M-OP",'IOC Input'!#REF!&lt;50000),'IOC Input'!#REF!,IF(AND('IOC Input'!#REF!="M-OP",'IOC Input'!#REF!&gt;=50000),'IOC Input'!#REF!,""))</f>
        <v>#REF!</v>
      </c>
      <c r="G368" s="103" t="e">
        <f>IF(AND('IOC Input'!#REF!="M-OP",'IOC Input'!#REF!&lt;50000),'IOC Input'!#REF!,IF(AND('IOC Input'!#REF!="M-OP",'IOC Input'!#REF!&gt;=50000),'IOC Input'!#REF!,""))</f>
        <v>#REF!</v>
      </c>
      <c r="H368" s="103" t="e">
        <f>IF(AND('IOC Input'!#REF!="M-OP",'IOC Input'!#REF!&lt;50000),'IOC Input'!#REF!,IF(AND('IOC Input'!#REF!="M-OP",'IOC Input'!#REF!&gt;=50000),'IOC Input'!#REF!,""))</f>
        <v>#REF!</v>
      </c>
      <c r="I368" s="103" t="e">
        <f>IF(AND('IOC Input'!#REF!="M-OP",'IOC Input'!#REF!&lt;50000),'IOC Input'!#REF!,IF(AND('IOC Input'!#REF!="M-OP",'IOC Input'!#REF!&gt;=50000),'IOC Input'!#REF!,""))</f>
        <v>#REF!</v>
      </c>
      <c r="J368" s="105" t="e">
        <f>IF(AND('IOC Input'!#REF!="M-OP",'IOC Input'!#REF!&lt;50000),RIGHT('IOC Input'!#REF!,6),IF(AND('IOC Input'!#REF!="M-OP",'IOC Input'!#REF!&gt;=50000),RIGHT('IOC Input'!#REF!,6),""))</f>
        <v>#REF!</v>
      </c>
      <c r="K368" s="106" t="e">
        <f>IF(AND('IOC Input'!#REF!="M-OP",'IOC Input'!#REF!="C"),'IOC Input'!#REF!,"")</f>
        <v>#REF!</v>
      </c>
      <c r="L368" s="106" t="e">
        <f>IF(AND('IOC Input'!#REF!="M-OP",'IOC Input'!#REF!="D"),'IOC Input'!#REF!,"")</f>
        <v>#REF!</v>
      </c>
      <c r="M368" t="e">
        <f t="shared" si="36"/>
        <v>#REF!</v>
      </c>
    </row>
    <row r="369" spans="1:13" ht="18.75">
      <c r="A369" s="102" t="s">
        <v>111</v>
      </c>
      <c r="B369" s="103" t="e">
        <f>IF(AND('IOC Input'!#REF!="M-OP",'IOC Input'!#REF!&lt;50000),'IOC Input'!#REF!,IF(AND('IOC Input'!#REF!="M-OP",'IOC Input'!#REF!&gt;=50000),'IOC Input'!#REF!,""))</f>
        <v>#REF!</v>
      </c>
      <c r="C369" s="103" t="e">
        <f>IF(AND('IOC Input'!#REF!="M-OP",'IOC Input'!#REF!&lt;50000),'IOC Input'!#REF!,IF(AND('IOC Input'!#REF!="M-OP",'IOC Input'!#REF!&gt;=50000),'IOC Input'!#REF!,""))</f>
        <v>#REF!</v>
      </c>
      <c r="D369" s="103" t="e">
        <f>IF(AND('IOC Input'!#REF!="M-OP",'IOC Input'!#REF!&lt;50000),'IOC Input'!#REF!,IF(AND('IOC Input'!#REF!="M-OP",'IOC Input'!#REF!&gt;=50000),'IOC Input'!#REF!,""))</f>
        <v>#REF!</v>
      </c>
      <c r="E369" s="103" t="e">
        <f>IF(AND('IOC Input'!#REF!="M-OP",'IOC Input'!#REF!&lt;50000),'IOC Input'!#REF!,IF(AND('IOC Input'!#REF!="M-OP",'IOC Input'!#REF!&gt;=50000),'IOC Input'!#REF!,""))</f>
        <v>#REF!</v>
      </c>
      <c r="F369" s="103" t="e">
        <f>IF(AND('IOC Input'!#REF!="M-OP",'IOC Input'!#REF!&lt;50000),'IOC Input'!#REF!,IF(AND('IOC Input'!#REF!="M-OP",'IOC Input'!#REF!&gt;=50000),'IOC Input'!#REF!,""))</f>
        <v>#REF!</v>
      </c>
      <c r="G369" s="103" t="e">
        <f>IF(AND('IOC Input'!#REF!="M-OP",'IOC Input'!#REF!&lt;50000),'IOC Input'!#REF!,IF(AND('IOC Input'!#REF!="M-OP",'IOC Input'!#REF!&gt;=50000),'IOC Input'!#REF!,""))</f>
        <v>#REF!</v>
      </c>
      <c r="H369" s="103" t="e">
        <f>IF(AND('IOC Input'!#REF!="M-OP",'IOC Input'!#REF!&lt;50000),'IOC Input'!#REF!,IF(AND('IOC Input'!#REF!="M-OP",'IOC Input'!#REF!&gt;=50000),'IOC Input'!#REF!,""))</f>
        <v>#REF!</v>
      </c>
      <c r="I369" s="103" t="e">
        <f>IF(AND('IOC Input'!#REF!="M-OP",'IOC Input'!#REF!&lt;50000),'IOC Input'!#REF!,IF(AND('IOC Input'!#REF!="M-OP",'IOC Input'!#REF!&gt;=50000),'IOC Input'!#REF!,""))</f>
        <v>#REF!</v>
      </c>
      <c r="J369" s="105" t="e">
        <f>IF(AND('IOC Input'!#REF!="M-OP",'IOC Input'!#REF!&lt;50000),RIGHT('IOC Input'!#REF!,6),IF(AND('IOC Input'!#REF!="M-OP",'IOC Input'!#REF!&gt;=50000),RIGHT('IOC Input'!#REF!,6),""))</f>
        <v>#REF!</v>
      </c>
      <c r="K369" s="106" t="e">
        <f>IF(AND('IOC Input'!#REF!="M-OP",'IOC Input'!#REF!="C"),'IOC Input'!#REF!,"")</f>
        <v>#REF!</v>
      </c>
      <c r="L369" s="106" t="e">
        <f>IF(AND('IOC Input'!#REF!="M-OP",'IOC Input'!#REF!="D"),'IOC Input'!#REF!,"")</f>
        <v>#REF!</v>
      </c>
      <c r="M369" t="e">
        <f t="shared" si="36"/>
        <v>#REF!</v>
      </c>
    </row>
    <row r="370" spans="1:13" ht="18.75">
      <c r="A370" s="102" t="s">
        <v>111</v>
      </c>
      <c r="B370" s="103" t="e">
        <f>IF(AND('IOC Input'!#REF!="M-OP",'IOC Input'!#REF!&lt;50000),'IOC Input'!#REF!,IF(AND('IOC Input'!#REF!="M-OP",'IOC Input'!#REF!&gt;=50000),'IOC Input'!#REF!,""))</f>
        <v>#REF!</v>
      </c>
      <c r="C370" s="103" t="e">
        <f>IF(AND('IOC Input'!#REF!="M-OP",'IOC Input'!#REF!&lt;50000),'IOC Input'!#REF!,IF(AND('IOC Input'!#REF!="M-OP",'IOC Input'!#REF!&gt;=50000),'IOC Input'!#REF!,""))</f>
        <v>#REF!</v>
      </c>
      <c r="D370" s="103" t="e">
        <f>IF(AND('IOC Input'!#REF!="M-OP",'IOC Input'!#REF!&lt;50000),'IOC Input'!#REF!,IF(AND('IOC Input'!#REF!="M-OP",'IOC Input'!#REF!&gt;=50000),'IOC Input'!#REF!,""))</f>
        <v>#REF!</v>
      </c>
      <c r="E370" s="103" t="e">
        <f>IF(AND('IOC Input'!#REF!="M-OP",'IOC Input'!#REF!&lt;50000),'IOC Input'!#REF!,IF(AND('IOC Input'!#REF!="M-OP",'IOC Input'!#REF!&gt;=50000),'IOC Input'!#REF!,""))</f>
        <v>#REF!</v>
      </c>
      <c r="F370" s="103" t="e">
        <f>IF(AND('IOC Input'!#REF!="M-OP",'IOC Input'!#REF!&lt;50000),'IOC Input'!#REF!,IF(AND('IOC Input'!#REF!="M-OP",'IOC Input'!#REF!&gt;=50000),'IOC Input'!#REF!,""))</f>
        <v>#REF!</v>
      </c>
      <c r="G370" s="103" t="e">
        <f>IF(AND('IOC Input'!#REF!="M-OP",'IOC Input'!#REF!&lt;50000),'IOC Input'!#REF!,IF(AND('IOC Input'!#REF!="M-OP",'IOC Input'!#REF!&gt;=50000),'IOC Input'!#REF!,""))</f>
        <v>#REF!</v>
      </c>
      <c r="H370" s="103" t="e">
        <f>IF(AND('IOC Input'!#REF!="M-OP",'IOC Input'!#REF!&lt;50000),'IOC Input'!#REF!,IF(AND('IOC Input'!#REF!="M-OP",'IOC Input'!#REF!&gt;=50000),'IOC Input'!#REF!,""))</f>
        <v>#REF!</v>
      </c>
      <c r="I370" s="103" t="e">
        <f>IF(AND('IOC Input'!#REF!="M-OP",'IOC Input'!#REF!&lt;50000),'IOC Input'!#REF!,IF(AND('IOC Input'!#REF!="M-OP",'IOC Input'!#REF!&gt;=50000),'IOC Input'!#REF!,""))</f>
        <v>#REF!</v>
      </c>
      <c r="J370" s="105" t="e">
        <f>IF(AND('IOC Input'!#REF!="M-OP",'IOC Input'!#REF!&lt;50000),RIGHT('IOC Input'!#REF!,6),IF(AND('IOC Input'!#REF!="M-OP",'IOC Input'!#REF!&gt;=50000),RIGHT('IOC Input'!#REF!,6),""))</f>
        <v>#REF!</v>
      </c>
      <c r="K370" s="106" t="e">
        <f>IF(AND('IOC Input'!#REF!="M-OP",'IOC Input'!#REF!="C"),'IOC Input'!#REF!,"")</f>
        <v>#REF!</v>
      </c>
      <c r="L370" s="106" t="e">
        <f>IF(AND('IOC Input'!#REF!="M-OP",'IOC Input'!#REF!="D"),'IOC Input'!#REF!,"")</f>
        <v>#REF!</v>
      </c>
      <c r="M370" t="e">
        <f t="shared" si="36"/>
        <v>#REF!</v>
      </c>
    </row>
    <row r="371" spans="1:13" ht="18.75">
      <c r="A371" s="102" t="s">
        <v>111</v>
      </c>
      <c r="B371" s="103" t="e">
        <f>IF(AND('IOC Input'!#REF!="M-OP",'IOC Input'!#REF!&lt;50000),'IOC Input'!#REF!,IF(AND('IOC Input'!#REF!="M-OP",'IOC Input'!#REF!&gt;=50000),'IOC Input'!#REF!,""))</f>
        <v>#REF!</v>
      </c>
      <c r="C371" s="103" t="e">
        <f>IF(AND('IOC Input'!#REF!="M-OP",'IOC Input'!#REF!&lt;50000),'IOC Input'!#REF!,IF(AND('IOC Input'!#REF!="M-OP",'IOC Input'!#REF!&gt;=50000),'IOC Input'!#REF!,""))</f>
        <v>#REF!</v>
      </c>
      <c r="D371" s="103" t="e">
        <f>IF(AND('IOC Input'!#REF!="M-OP",'IOC Input'!#REF!&lt;50000),'IOC Input'!#REF!,IF(AND('IOC Input'!#REF!="M-OP",'IOC Input'!#REF!&gt;=50000),'IOC Input'!#REF!,""))</f>
        <v>#REF!</v>
      </c>
      <c r="E371" s="103" t="e">
        <f>IF(AND('IOC Input'!#REF!="M-OP",'IOC Input'!#REF!&lt;50000),'IOC Input'!#REF!,IF(AND('IOC Input'!#REF!="M-OP",'IOC Input'!#REF!&gt;=50000),'IOC Input'!#REF!,""))</f>
        <v>#REF!</v>
      </c>
      <c r="F371" s="103" t="e">
        <f>IF(AND('IOC Input'!#REF!="M-OP",'IOC Input'!#REF!&lt;50000),'IOC Input'!#REF!,IF(AND('IOC Input'!#REF!="M-OP",'IOC Input'!#REF!&gt;=50000),'IOC Input'!#REF!,""))</f>
        <v>#REF!</v>
      </c>
      <c r="G371" s="103" t="e">
        <f>IF(AND('IOC Input'!#REF!="M-OP",'IOC Input'!#REF!&lt;50000),'IOC Input'!#REF!,IF(AND('IOC Input'!#REF!="M-OP",'IOC Input'!#REF!&gt;=50000),'IOC Input'!#REF!,""))</f>
        <v>#REF!</v>
      </c>
      <c r="H371" s="107"/>
      <c r="I371" s="103" t="e">
        <f>IF(AND('IOC Input'!#REF!="M-OP",'IOC Input'!#REF!&lt;50000),'IOC Input'!#REF!,IF(AND('IOC Input'!#REF!="M-OP",'IOC Input'!#REF!&gt;=50000),'IOC Input'!#REF!,""))</f>
        <v>#REF!</v>
      </c>
      <c r="J371" s="105" t="e">
        <f>IF(AND('IOC Input'!#REF!="M-OP",'IOC Input'!#REF!&lt;50000),RIGHT('IOC Input'!#REF!,6),IF(AND('IOC Input'!#REF!="M-OP",'IOC Input'!#REF!&gt;=50000),RIGHT('IOC Input'!#REF!,6),""))</f>
        <v>#REF!</v>
      </c>
      <c r="K371" s="106" t="e">
        <f>IF(AND('IOC Input'!#REF!="M-OP",'IOC Input'!#REF!="C"),'IOC Input'!#REF!,"")</f>
        <v>#REF!</v>
      </c>
      <c r="L371" s="106" t="e">
        <f>IF(AND('IOC Input'!#REF!="M-OP",'IOC Input'!#REF!="D"),'IOC Input'!#REF!,"")</f>
        <v>#REF!</v>
      </c>
      <c r="M371" t="e">
        <f t="shared" si="36"/>
        <v>#REF!</v>
      </c>
    </row>
    <row r="372" spans="1:13" ht="18.75">
      <c r="A372" s="102"/>
      <c r="B372" s="103"/>
      <c r="C372" s="104"/>
      <c r="D372" s="103"/>
      <c r="E372" s="104"/>
      <c r="F372" s="103"/>
      <c r="G372" s="103"/>
      <c r="H372" s="104"/>
      <c r="I372" s="103"/>
      <c r="J372" s="105"/>
      <c r="K372" s="106"/>
      <c r="L372" s="106"/>
    </row>
    <row r="373" spans="1:13" ht="18.75">
      <c r="A373" s="102" t="s">
        <v>111</v>
      </c>
      <c r="B373" s="103" t="e">
        <f>IF(AND('IOC Input'!#REF!="M-OP",'IOC Input'!#REF!&lt;50000),"119503",IF(AND('IOC Input'!#REF!="M-OP",'IOC Input'!#REF!&gt;=50000),"119500",""))</f>
        <v>#REF!</v>
      </c>
      <c r="C373" s="104"/>
      <c r="D373" s="103"/>
      <c r="E373" s="104"/>
      <c r="F373" s="103"/>
      <c r="G373" s="103"/>
      <c r="H373" s="103" t="e">
        <f>IF(AND('IOC Input'!#REF!="M-OP",'IOC Input'!#REF!&lt;50000),'IOC Input'!#REF!,IF(AND('IOC Input'!#REF!="M-OP",'IOC Input'!#REF!&gt;=50000),'IOC Input'!#REF!,""))</f>
        <v>#REF!</v>
      </c>
      <c r="I373" s="103" t="e">
        <f>+I374</f>
        <v>#REF!</v>
      </c>
      <c r="J373" s="105" t="e">
        <f>+J374</f>
        <v>#REF!</v>
      </c>
      <c r="K373" s="106" t="e">
        <f>IF(AND('IOC Input'!#REF!="M-OP",'IOC Input'!#REF!="C"),'IOC Input'!#REF!,"")</f>
        <v>#REF!</v>
      </c>
      <c r="L373" s="106" t="e">
        <f>IF(AND('IOC Input'!#REF!="M-OP",'IOC Input'!#REF!="D"),'IOC Input'!#REF!,"")</f>
        <v>#REF!</v>
      </c>
      <c r="M373" t="e">
        <f>IF(SUM(K373:L373)&gt;0,1,0)</f>
        <v>#REF!</v>
      </c>
    </row>
    <row r="374" spans="1:13" ht="18.75">
      <c r="A374" s="102" t="s">
        <v>111</v>
      </c>
      <c r="B374" s="103" t="e">
        <f>IF(AND('IOC Input'!#REF!="M-OP",'IOC Input'!#REF!&lt;50000),'IOC Input'!#REF!,IF(AND('IOC Input'!#REF!="M-OP",'IOC Input'!#REF!&gt;=50000),'IOC Input'!#REF!,""))</f>
        <v>#REF!</v>
      </c>
      <c r="C374" s="103" t="e">
        <f>IF(AND('IOC Input'!#REF!="M-OP",'IOC Input'!#REF!&lt;50000),'IOC Input'!#REF!,IF(AND('IOC Input'!#REF!="M-OP",'IOC Input'!#REF!&gt;=50000),'IOC Input'!#REF!,""))</f>
        <v>#REF!</v>
      </c>
      <c r="D374" s="103" t="e">
        <f>IF(AND('IOC Input'!#REF!="M-OP",'IOC Input'!#REF!&lt;50000),'IOC Input'!#REF!,IF(AND('IOC Input'!#REF!="M-OP",'IOC Input'!#REF!&gt;=50000),'IOC Input'!#REF!,""))</f>
        <v>#REF!</v>
      </c>
      <c r="E374" s="103" t="e">
        <f>IF(AND('IOC Input'!#REF!="M-OP",'IOC Input'!#REF!&lt;50000),'IOC Input'!#REF!,IF(AND('IOC Input'!#REF!="M-OP",'IOC Input'!#REF!&gt;=50000),'IOC Input'!#REF!,""))</f>
        <v>#REF!</v>
      </c>
      <c r="F374" s="103" t="e">
        <f>IF(AND('IOC Input'!#REF!="M-OP",'IOC Input'!#REF!&lt;50000),'IOC Input'!#REF!,IF(AND('IOC Input'!#REF!="M-OP",'IOC Input'!#REF!&gt;=50000),'IOC Input'!#REF!,""))</f>
        <v>#REF!</v>
      </c>
      <c r="G374" s="103" t="e">
        <f>IF(AND('IOC Input'!#REF!="M-OP",'IOC Input'!#REF!&lt;50000),'IOC Input'!#REF!,IF(AND('IOC Input'!#REF!="M-OP",'IOC Input'!#REF!&gt;=50000),'IOC Input'!#REF!,""))</f>
        <v>#REF!</v>
      </c>
      <c r="H374" s="103" t="e">
        <f>IF(AND('IOC Input'!#REF!="M-OP",'IOC Input'!#REF!&lt;50000),'IOC Input'!#REF!,IF(AND('IOC Input'!#REF!="M-OP",'IOC Input'!#REF!&gt;=50000),'IOC Input'!#REF!,""))</f>
        <v>#REF!</v>
      </c>
      <c r="I374" s="103" t="e">
        <f>IF(AND('IOC Input'!#REF!="M-OP",'IOC Input'!#REF!&lt;50000),'IOC Input'!#REF!,IF(AND('IOC Input'!#REF!="M-OP",'IOC Input'!#REF!&gt;=50000),'IOC Input'!#REF!,""))</f>
        <v>#REF!</v>
      </c>
      <c r="J374" s="105" t="e">
        <f>IF(AND('IOC Input'!#REF!="M-OP",'IOC Input'!#REF!&lt;50000),RIGHT('IOC Input'!#REF!,6),IF(AND('IOC Input'!#REF!="M-OP",'IOC Input'!#REF!&gt;=50000),RIGHT('IOC Input'!#REF!,6),""))</f>
        <v>#REF!</v>
      </c>
      <c r="K374" s="106" t="e">
        <f>IF(AND('IOC Input'!#REF!="M-OP",'IOC Input'!#REF!="C"),'IOC Input'!#REF!,"")</f>
        <v>#REF!</v>
      </c>
      <c r="L374" s="106" t="e">
        <f>IF(AND('IOC Input'!#REF!="M-OP",'IOC Input'!#REF!="D"),'IOC Input'!#REF!,"")</f>
        <v>#REF!</v>
      </c>
      <c r="M374" t="e">
        <f t="shared" ref="M374:M380" si="37">IF(SUM(K374:L374)&gt;0,1,0)</f>
        <v>#REF!</v>
      </c>
    </row>
    <row r="375" spans="1:13" ht="18.75">
      <c r="A375" s="102" t="s">
        <v>111</v>
      </c>
      <c r="B375" s="103" t="e">
        <f>IF(AND('IOC Input'!#REF!="M-OP",'IOC Input'!#REF!&lt;50000),'IOC Input'!#REF!,IF(AND('IOC Input'!#REF!="M-OP",'IOC Input'!#REF!&gt;=50000),'IOC Input'!#REF!,""))</f>
        <v>#REF!</v>
      </c>
      <c r="C375" s="103" t="e">
        <f>IF(AND('IOC Input'!#REF!="M-OP",'IOC Input'!#REF!&lt;50000),'IOC Input'!#REF!,IF(AND('IOC Input'!#REF!="M-OP",'IOC Input'!#REF!&gt;=50000),'IOC Input'!#REF!,""))</f>
        <v>#REF!</v>
      </c>
      <c r="D375" s="103" t="e">
        <f>IF(AND('IOC Input'!#REF!="M-OP",'IOC Input'!#REF!&lt;50000),'IOC Input'!#REF!,IF(AND('IOC Input'!#REF!="M-OP",'IOC Input'!#REF!&gt;=50000),'IOC Input'!#REF!,""))</f>
        <v>#REF!</v>
      </c>
      <c r="E375" s="103" t="e">
        <f>IF(AND('IOC Input'!#REF!="M-OP",'IOC Input'!#REF!&lt;50000),'IOC Input'!#REF!,IF(AND('IOC Input'!#REF!="M-OP",'IOC Input'!#REF!&gt;=50000),'IOC Input'!#REF!,""))</f>
        <v>#REF!</v>
      </c>
      <c r="F375" s="103" t="e">
        <f>IF(AND('IOC Input'!#REF!="M-OP",'IOC Input'!#REF!&lt;50000),'IOC Input'!#REF!,IF(AND('IOC Input'!#REF!="M-OP",'IOC Input'!#REF!&gt;=50000),'IOC Input'!#REF!,""))</f>
        <v>#REF!</v>
      </c>
      <c r="G375" s="103" t="e">
        <f>IF(AND('IOC Input'!#REF!="M-OP",'IOC Input'!#REF!&lt;50000),'IOC Input'!#REF!,IF(AND('IOC Input'!#REF!="M-OP",'IOC Input'!#REF!&gt;=50000),'IOC Input'!#REF!,""))</f>
        <v>#REF!</v>
      </c>
      <c r="H375" s="103" t="e">
        <f>IF(AND('IOC Input'!#REF!="M-OP",'IOC Input'!#REF!&lt;50000),'IOC Input'!#REF!,IF(AND('IOC Input'!#REF!="M-OP",'IOC Input'!#REF!&gt;=50000),'IOC Input'!#REF!,""))</f>
        <v>#REF!</v>
      </c>
      <c r="I375" s="103" t="e">
        <f>IF(AND('IOC Input'!#REF!="M-OP",'IOC Input'!#REF!&lt;50000),'IOC Input'!#REF!,IF(AND('IOC Input'!#REF!="M-OP",'IOC Input'!#REF!&gt;=50000),'IOC Input'!#REF!,""))</f>
        <v>#REF!</v>
      </c>
      <c r="J375" s="105" t="e">
        <f>IF(AND('IOC Input'!#REF!="M-OP",'IOC Input'!#REF!&lt;50000),RIGHT('IOC Input'!#REF!,6),IF(AND('IOC Input'!#REF!="M-OP",'IOC Input'!#REF!&gt;=50000),RIGHT('IOC Input'!#REF!,6),""))</f>
        <v>#REF!</v>
      </c>
      <c r="K375" s="106" t="e">
        <f>IF(AND('IOC Input'!#REF!="M-OP",'IOC Input'!#REF!="C"),'IOC Input'!#REF!,"")</f>
        <v>#REF!</v>
      </c>
      <c r="L375" s="106" t="e">
        <f>IF(AND('IOC Input'!#REF!="M-OP",'IOC Input'!#REF!="D"),'IOC Input'!#REF!,"")</f>
        <v>#REF!</v>
      </c>
      <c r="M375" t="e">
        <f t="shared" si="37"/>
        <v>#REF!</v>
      </c>
    </row>
    <row r="376" spans="1:13" ht="18.75">
      <c r="A376" s="102" t="s">
        <v>111</v>
      </c>
      <c r="B376" s="103" t="e">
        <f>IF(AND('IOC Input'!#REF!="M-OP",'IOC Input'!#REF!&lt;50000),'IOC Input'!#REF!,IF(AND('IOC Input'!#REF!="M-OP",'IOC Input'!#REF!&gt;=50000),'IOC Input'!#REF!,""))</f>
        <v>#REF!</v>
      </c>
      <c r="C376" s="103" t="e">
        <f>IF(AND('IOC Input'!#REF!="M-OP",'IOC Input'!#REF!&lt;50000),'IOC Input'!#REF!,IF(AND('IOC Input'!#REF!="M-OP",'IOC Input'!#REF!&gt;=50000),'IOC Input'!#REF!,""))</f>
        <v>#REF!</v>
      </c>
      <c r="D376" s="103" t="e">
        <f>IF(AND('IOC Input'!#REF!="M-OP",'IOC Input'!#REF!&lt;50000),'IOC Input'!#REF!,IF(AND('IOC Input'!#REF!="M-OP",'IOC Input'!#REF!&gt;=50000),'IOC Input'!#REF!,""))</f>
        <v>#REF!</v>
      </c>
      <c r="E376" s="103" t="e">
        <f>IF(AND('IOC Input'!#REF!="M-OP",'IOC Input'!#REF!&lt;50000),'IOC Input'!#REF!,IF(AND('IOC Input'!#REF!="M-OP",'IOC Input'!#REF!&gt;=50000),'IOC Input'!#REF!,""))</f>
        <v>#REF!</v>
      </c>
      <c r="F376" s="103" t="e">
        <f>IF(AND('IOC Input'!#REF!="M-OP",'IOC Input'!#REF!&lt;50000),'IOC Input'!#REF!,IF(AND('IOC Input'!#REF!="M-OP",'IOC Input'!#REF!&gt;=50000),'IOC Input'!#REF!,""))</f>
        <v>#REF!</v>
      </c>
      <c r="G376" s="103" t="e">
        <f>IF(AND('IOC Input'!#REF!="M-OP",'IOC Input'!#REF!&lt;50000),'IOC Input'!#REF!,IF(AND('IOC Input'!#REF!="M-OP",'IOC Input'!#REF!&gt;=50000),'IOC Input'!#REF!,""))</f>
        <v>#REF!</v>
      </c>
      <c r="H376" s="103" t="e">
        <f>IF(AND('IOC Input'!#REF!="M-OP",'IOC Input'!#REF!&lt;50000),'IOC Input'!#REF!,IF(AND('IOC Input'!#REF!="M-OP",'IOC Input'!#REF!&gt;=50000),'IOC Input'!#REF!,""))</f>
        <v>#REF!</v>
      </c>
      <c r="I376" s="103" t="e">
        <f>IF(AND('IOC Input'!#REF!="M-OP",'IOC Input'!#REF!&lt;50000),'IOC Input'!#REF!,IF(AND('IOC Input'!#REF!="M-OP",'IOC Input'!#REF!&gt;=50000),'IOC Input'!#REF!,""))</f>
        <v>#REF!</v>
      </c>
      <c r="J376" s="105" t="e">
        <f>IF(AND('IOC Input'!#REF!="M-OP",'IOC Input'!#REF!&lt;50000),RIGHT('IOC Input'!#REF!,6),IF(AND('IOC Input'!#REF!="M-OP",'IOC Input'!#REF!&gt;=50000),RIGHT('IOC Input'!#REF!,6),""))</f>
        <v>#REF!</v>
      </c>
      <c r="K376" s="106" t="e">
        <f>IF(AND('IOC Input'!#REF!="M-OP",'IOC Input'!#REF!="C"),'IOC Input'!#REF!,"")</f>
        <v>#REF!</v>
      </c>
      <c r="L376" s="106" t="e">
        <f>IF(AND('IOC Input'!#REF!="M-OP",'IOC Input'!#REF!="D"),'IOC Input'!#REF!,"")</f>
        <v>#REF!</v>
      </c>
      <c r="M376" t="e">
        <f t="shared" si="37"/>
        <v>#REF!</v>
      </c>
    </row>
    <row r="377" spans="1:13" ht="18.75">
      <c r="A377" s="102" t="s">
        <v>111</v>
      </c>
      <c r="B377" s="103" t="e">
        <f>IF(AND('IOC Input'!#REF!="M-OP",'IOC Input'!#REF!&lt;50000),'IOC Input'!#REF!,IF(AND('IOC Input'!#REF!="M-OP",'IOC Input'!#REF!&gt;=50000),'IOC Input'!#REF!,""))</f>
        <v>#REF!</v>
      </c>
      <c r="C377" s="103" t="e">
        <f>IF(AND('IOC Input'!#REF!="M-OP",'IOC Input'!#REF!&lt;50000),'IOC Input'!#REF!,IF(AND('IOC Input'!#REF!="M-OP",'IOC Input'!#REF!&gt;=50000),'IOC Input'!#REF!,""))</f>
        <v>#REF!</v>
      </c>
      <c r="D377" s="103" t="e">
        <f>IF(AND('IOC Input'!#REF!="M-OP",'IOC Input'!#REF!&lt;50000),'IOC Input'!#REF!,IF(AND('IOC Input'!#REF!="M-OP",'IOC Input'!#REF!&gt;=50000),'IOC Input'!#REF!,""))</f>
        <v>#REF!</v>
      </c>
      <c r="E377" s="103" t="e">
        <f>IF(AND('IOC Input'!#REF!="M-OP",'IOC Input'!#REF!&lt;50000),'IOC Input'!#REF!,IF(AND('IOC Input'!#REF!="M-OP",'IOC Input'!#REF!&gt;=50000),'IOC Input'!#REF!,""))</f>
        <v>#REF!</v>
      </c>
      <c r="F377" s="103" t="e">
        <f>IF(AND('IOC Input'!#REF!="M-OP",'IOC Input'!#REF!&lt;50000),'IOC Input'!#REF!,IF(AND('IOC Input'!#REF!="M-OP",'IOC Input'!#REF!&gt;=50000),'IOC Input'!#REF!,""))</f>
        <v>#REF!</v>
      </c>
      <c r="G377" s="103" t="e">
        <f>IF(AND('IOC Input'!#REF!="M-OP",'IOC Input'!#REF!&lt;50000),'IOC Input'!#REF!,IF(AND('IOC Input'!#REF!="M-OP",'IOC Input'!#REF!&gt;=50000),'IOC Input'!#REF!,""))</f>
        <v>#REF!</v>
      </c>
      <c r="H377" s="103" t="e">
        <f>IF(AND('IOC Input'!#REF!="M-OP",'IOC Input'!#REF!&lt;50000),'IOC Input'!#REF!,IF(AND('IOC Input'!#REF!="M-OP",'IOC Input'!#REF!&gt;=50000),'IOC Input'!#REF!,""))</f>
        <v>#REF!</v>
      </c>
      <c r="I377" s="103" t="e">
        <f>IF(AND('IOC Input'!#REF!="M-OP",'IOC Input'!#REF!&lt;50000),'IOC Input'!#REF!,IF(AND('IOC Input'!#REF!="M-OP",'IOC Input'!#REF!&gt;=50000),'IOC Input'!#REF!,""))</f>
        <v>#REF!</v>
      </c>
      <c r="J377" s="105" t="e">
        <f>IF(AND('IOC Input'!#REF!="M-OP",'IOC Input'!#REF!&lt;50000),RIGHT('IOC Input'!#REF!,6),IF(AND('IOC Input'!#REF!="M-OP",'IOC Input'!#REF!&gt;=50000),RIGHT('IOC Input'!#REF!,6),""))</f>
        <v>#REF!</v>
      </c>
      <c r="K377" s="106" t="e">
        <f>IF(AND('IOC Input'!#REF!="M-OP",'IOC Input'!#REF!="C"),'IOC Input'!#REF!,"")</f>
        <v>#REF!</v>
      </c>
      <c r="L377" s="106" t="e">
        <f>IF(AND('IOC Input'!#REF!="M-OP",'IOC Input'!#REF!="D"),'IOC Input'!#REF!,"")</f>
        <v>#REF!</v>
      </c>
      <c r="M377" t="e">
        <f t="shared" si="37"/>
        <v>#REF!</v>
      </c>
    </row>
    <row r="378" spans="1:13" ht="18.75">
      <c r="A378" s="102" t="s">
        <v>111</v>
      </c>
      <c r="B378" s="103" t="e">
        <f>IF(AND('IOC Input'!#REF!="M-OP",'IOC Input'!#REF!&lt;50000),'IOC Input'!#REF!,IF(AND('IOC Input'!#REF!="M-OP",'IOC Input'!#REF!&gt;=50000),'IOC Input'!#REF!,""))</f>
        <v>#REF!</v>
      </c>
      <c r="C378" s="103" t="e">
        <f>IF(AND('IOC Input'!#REF!="M-OP",'IOC Input'!#REF!&lt;50000),'IOC Input'!#REF!,IF(AND('IOC Input'!#REF!="M-OP",'IOC Input'!#REF!&gt;=50000),'IOC Input'!#REF!,""))</f>
        <v>#REF!</v>
      </c>
      <c r="D378" s="103" t="e">
        <f>IF(AND('IOC Input'!#REF!="M-OP",'IOC Input'!#REF!&lt;50000),'IOC Input'!#REF!,IF(AND('IOC Input'!#REF!="M-OP",'IOC Input'!#REF!&gt;=50000),'IOC Input'!#REF!,""))</f>
        <v>#REF!</v>
      </c>
      <c r="E378" s="103" t="e">
        <f>IF(AND('IOC Input'!#REF!="M-OP",'IOC Input'!#REF!&lt;50000),'IOC Input'!#REF!,IF(AND('IOC Input'!#REF!="M-OP",'IOC Input'!#REF!&gt;=50000),'IOC Input'!#REF!,""))</f>
        <v>#REF!</v>
      </c>
      <c r="F378" s="103" t="e">
        <f>IF(AND('IOC Input'!#REF!="M-OP",'IOC Input'!#REF!&lt;50000),'IOC Input'!#REF!,IF(AND('IOC Input'!#REF!="M-OP",'IOC Input'!#REF!&gt;=50000),'IOC Input'!#REF!,""))</f>
        <v>#REF!</v>
      </c>
      <c r="G378" s="103" t="e">
        <f>IF(AND('IOC Input'!#REF!="M-OP",'IOC Input'!#REF!&lt;50000),'IOC Input'!#REF!,IF(AND('IOC Input'!#REF!="M-OP",'IOC Input'!#REF!&gt;=50000),'IOC Input'!#REF!,""))</f>
        <v>#REF!</v>
      </c>
      <c r="H378" s="103" t="e">
        <f>IF(AND('IOC Input'!#REF!="M-OP",'IOC Input'!#REF!&lt;50000),'IOC Input'!#REF!,IF(AND('IOC Input'!#REF!="M-OP",'IOC Input'!#REF!&gt;=50000),'IOC Input'!#REF!,""))</f>
        <v>#REF!</v>
      </c>
      <c r="I378" s="103" t="e">
        <f>IF(AND('IOC Input'!#REF!="M-OP",'IOC Input'!#REF!&lt;50000),'IOC Input'!#REF!,IF(AND('IOC Input'!#REF!="M-OP",'IOC Input'!#REF!&gt;=50000),'IOC Input'!#REF!,""))</f>
        <v>#REF!</v>
      </c>
      <c r="J378" s="105" t="e">
        <f>IF(AND('IOC Input'!#REF!="M-OP",'IOC Input'!#REF!&lt;50000),RIGHT('IOC Input'!#REF!,6),IF(AND('IOC Input'!#REF!="M-OP",'IOC Input'!#REF!&gt;=50000),RIGHT('IOC Input'!#REF!,6),""))</f>
        <v>#REF!</v>
      </c>
      <c r="K378" s="106" t="e">
        <f>IF(AND('IOC Input'!#REF!="M-OP",'IOC Input'!#REF!="C"),'IOC Input'!#REF!,"")</f>
        <v>#REF!</v>
      </c>
      <c r="L378" s="106" t="e">
        <f>IF(AND('IOC Input'!#REF!="M-OP",'IOC Input'!#REF!="D"),'IOC Input'!#REF!,"")</f>
        <v>#REF!</v>
      </c>
      <c r="M378" t="e">
        <f t="shared" si="37"/>
        <v>#REF!</v>
      </c>
    </row>
    <row r="379" spans="1:13" ht="18.75">
      <c r="A379" s="102" t="s">
        <v>111</v>
      </c>
      <c r="B379" s="103" t="e">
        <f>IF(AND('IOC Input'!#REF!="M-OP",'IOC Input'!#REF!&lt;50000),'IOC Input'!#REF!,IF(AND('IOC Input'!#REF!="M-OP",'IOC Input'!#REF!&gt;=50000),'IOC Input'!#REF!,""))</f>
        <v>#REF!</v>
      </c>
      <c r="C379" s="103" t="e">
        <f>IF(AND('IOC Input'!#REF!="M-OP",'IOC Input'!#REF!&lt;50000),'IOC Input'!#REF!,IF(AND('IOC Input'!#REF!="M-OP",'IOC Input'!#REF!&gt;=50000),'IOC Input'!#REF!,""))</f>
        <v>#REF!</v>
      </c>
      <c r="D379" s="103" t="e">
        <f>IF(AND('IOC Input'!#REF!="M-OP",'IOC Input'!#REF!&lt;50000),'IOC Input'!#REF!,IF(AND('IOC Input'!#REF!="M-OP",'IOC Input'!#REF!&gt;=50000),'IOC Input'!#REF!,""))</f>
        <v>#REF!</v>
      </c>
      <c r="E379" s="103" t="e">
        <f>IF(AND('IOC Input'!#REF!="M-OP",'IOC Input'!#REF!&lt;50000),'IOC Input'!#REF!,IF(AND('IOC Input'!#REF!="M-OP",'IOC Input'!#REF!&gt;=50000),'IOC Input'!#REF!,""))</f>
        <v>#REF!</v>
      </c>
      <c r="F379" s="103" t="e">
        <f>IF(AND('IOC Input'!#REF!="M-OP",'IOC Input'!#REF!&lt;50000),'IOC Input'!#REF!,IF(AND('IOC Input'!#REF!="M-OP",'IOC Input'!#REF!&gt;=50000),'IOC Input'!#REF!,""))</f>
        <v>#REF!</v>
      </c>
      <c r="G379" s="103" t="e">
        <f>IF(AND('IOC Input'!#REF!="M-OP",'IOC Input'!#REF!&lt;50000),'IOC Input'!#REF!,IF(AND('IOC Input'!#REF!="M-OP",'IOC Input'!#REF!&gt;=50000),'IOC Input'!#REF!,""))</f>
        <v>#REF!</v>
      </c>
      <c r="H379" s="103" t="e">
        <f>IF(AND('IOC Input'!#REF!="M-OP",'IOC Input'!#REF!&lt;50000),'IOC Input'!#REF!,IF(AND('IOC Input'!#REF!="M-OP",'IOC Input'!#REF!&gt;=50000),'IOC Input'!#REF!,""))</f>
        <v>#REF!</v>
      </c>
      <c r="I379" s="103" t="e">
        <f>IF(AND('IOC Input'!#REF!="M-OP",'IOC Input'!#REF!&lt;50000),'IOC Input'!#REF!,IF(AND('IOC Input'!#REF!="M-OP",'IOC Input'!#REF!&gt;=50000),'IOC Input'!#REF!,""))</f>
        <v>#REF!</v>
      </c>
      <c r="J379" s="105" t="e">
        <f>IF(AND('IOC Input'!#REF!="M-OP",'IOC Input'!#REF!&lt;50000),RIGHT('IOC Input'!#REF!,6),IF(AND('IOC Input'!#REF!="M-OP",'IOC Input'!#REF!&gt;=50000),RIGHT('IOC Input'!#REF!,6),""))</f>
        <v>#REF!</v>
      </c>
      <c r="K379" s="106" t="e">
        <f>IF(AND('IOC Input'!#REF!="M-OP",'IOC Input'!#REF!="C"),'IOC Input'!#REF!,"")</f>
        <v>#REF!</v>
      </c>
      <c r="L379" s="106" t="e">
        <f>IF(AND('IOC Input'!#REF!="M-OP",'IOC Input'!#REF!="D"),'IOC Input'!#REF!,"")</f>
        <v>#REF!</v>
      </c>
      <c r="M379" t="e">
        <f t="shared" si="37"/>
        <v>#REF!</v>
      </c>
    </row>
    <row r="380" spans="1:13" ht="18.75">
      <c r="A380" s="102" t="s">
        <v>111</v>
      </c>
      <c r="B380" s="103" t="e">
        <f>IF(AND('IOC Input'!#REF!="M-OP",'IOC Input'!#REF!&lt;50000),'IOC Input'!#REF!,IF(AND('IOC Input'!#REF!="M-OP",'IOC Input'!#REF!&gt;=50000),'IOC Input'!#REF!,""))</f>
        <v>#REF!</v>
      </c>
      <c r="C380" s="103" t="e">
        <f>IF(AND('IOC Input'!#REF!="M-OP",'IOC Input'!#REF!&lt;50000),'IOC Input'!#REF!,IF(AND('IOC Input'!#REF!="M-OP",'IOC Input'!#REF!&gt;=50000),'IOC Input'!#REF!,""))</f>
        <v>#REF!</v>
      </c>
      <c r="D380" s="103" t="e">
        <f>IF(AND('IOC Input'!#REF!="M-OP",'IOC Input'!#REF!&lt;50000),'IOC Input'!#REF!,IF(AND('IOC Input'!#REF!="M-OP",'IOC Input'!#REF!&gt;=50000),'IOC Input'!#REF!,""))</f>
        <v>#REF!</v>
      </c>
      <c r="E380" s="103" t="e">
        <f>IF(AND('IOC Input'!#REF!="M-OP",'IOC Input'!#REF!&lt;50000),'IOC Input'!#REF!,IF(AND('IOC Input'!#REF!="M-OP",'IOC Input'!#REF!&gt;=50000),'IOC Input'!#REF!,""))</f>
        <v>#REF!</v>
      </c>
      <c r="F380" s="103" t="e">
        <f>IF(AND('IOC Input'!#REF!="M-OP",'IOC Input'!#REF!&lt;50000),'IOC Input'!#REF!,IF(AND('IOC Input'!#REF!="M-OP",'IOC Input'!#REF!&gt;=50000),'IOC Input'!#REF!,""))</f>
        <v>#REF!</v>
      </c>
      <c r="G380" s="103" t="e">
        <f>IF(AND('IOC Input'!#REF!="M-OP",'IOC Input'!#REF!&lt;50000),'IOC Input'!#REF!,IF(AND('IOC Input'!#REF!="M-OP",'IOC Input'!#REF!&gt;=50000),'IOC Input'!#REF!,""))</f>
        <v>#REF!</v>
      </c>
      <c r="H380" s="107"/>
      <c r="I380" s="103" t="e">
        <f>IF(AND('IOC Input'!#REF!="M-OP",'IOC Input'!#REF!&lt;50000),'IOC Input'!#REF!,IF(AND('IOC Input'!#REF!="M-OP",'IOC Input'!#REF!&gt;=50000),'IOC Input'!#REF!,""))</f>
        <v>#REF!</v>
      </c>
      <c r="J380" s="105" t="e">
        <f>IF(AND('IOC Input'!#REF!="M-OP",'IOC Input'!#REF!&lt;50000),RIGHT('IOC Input'!#REF!,6),IF(AND('IOC Input'!#REF!="M-OP",'IOC Input'!#REF!&gt;=50000),RIGHT('IOC Input'!#REF!,6),""))</f>
        <v>#REF!</v>
      </c>
      <c r="K380" s="106" t="e">
        <f>IF(AND('IOC Input'!#REF!="M-OP",'IOC Input'!#REF!="C"),'IOC Input'!#REF!,"")</f>
        <v>#REF!</v>
      </c>
      <c r="L380" s="106" t="e">
        <f>IF(AND('IOC Input'!#REF!="M-OP",'IOC Input'!#REF!="D"),'IOC Input'!#REF!,"")</f>
        <v>#REF!</v>
      </c>
      <c r="M380" t="e">
        <f t="shared" si="37"/>
        <v>#REF!</v>
      </c>
    </row>
    <row r="381" spans="1:13" ht="18.75">
      <c r="A381" s="102"/>
      <c r="B381" s="103"/>
      <c r="C381" s="104"/>
      <c r="D381" s="103"/>
      <c r="E381" s="104"/>
      <c r="F381" s="103"/>
      <c r="G381" s="103"/>
      <c r="H381" s="104"/>
      <c r="I381" s="103"/>
      <c r="J381" s="105"/>
      <c r="K381" s="106"/>
      <c r="L381" s="106"/>
    </row>
    <row r="382" spans="1:13" ht="18.75">
      <c r="A382" s="102" t="s">
        <v>111</v>
      </c>
      <c r="B382" s="103" t="e">
        <f>IF(AND('IOC Input'!#REF!="M-OP",'IOC Input'!#REF!&lt;50000),"119503",IF(AND('IOC Input'!#REF!="M-OP",'IOC Input'!#REF!&gt;=50000),"119500",""))</f>
        <v>#REF!</v>
      </c>
      <c r="C382" s="104"/>
      <c r="D382" s="103"/>
      <c r="E382" s="104"/>
      <c r="F382" s="103"/>
      <c r="G382" s="103"/>
      <c r="H382" s="103" t="e">
        <f>IF(AND('IOC Input'!#REF!="M-OP",'IOC Input'!#REF!&lt;50000),'IOC Input'!#REF!,IF(AND('IOC Input'!#REF!="M-OP",'IOC Input'!#REF!&gt;=50000),'IOC Input'!#REF!,""))</f>
        <v>#REF!</v>
      </c>
      <c r="I382" s="103" t="e">
        <f>+I383</f>
        <v>#REF!</v>
      </c>
      <c r="J382" s="105" t="e">
        <f>+J383</f>
        <v>#REF!</v>
      </c>
      <c r="K382" s="106" t="e">
        <f>IF(AND('IOC Input'!#REF!="M-OP",'IOC Input'!#REF!="C"),'IOC Input'!#REF!,"")</f>
        <v>#REF!</v>
      </c>
      <c r="L382" s="106" t="e">
        <f>IF(AND('IOC Input'!#REF!="M-OP",'IOC Input'!#REF!="D"),'IOC Input'!#REF!,"")</f>
        <v>#REF!</v>
      </c>
      <c r="M382" t="e">
        <f>IF(SUM(K382:L382)&gt;0,1,0)</f>
        <v>#REF!</v>
      </c>
    </row>
    <row r="383" spans="1:13" ht="18.75">
      <c r="A383" s="102" t="s">
        <v>111</v>
      </c>
      <c r="B383" s="103" t="e">
        <f>IF(AND('IOC Input'!#REF!="M-OP",'IOC Input'!#REF!&lt;50000),'IOC Input'!#REF!,IF(AND('IOC Input'!#REF!="M-OP",'IOC Input'!#REF!&gt;=50000),'IOC Input'!#REF!,""))</f>
        <v>#REF!</v>
      </c>
      <c r="C383" s="103" t="e">
        <f>IF(AND('IOC Input'!#REF!="M-OP",'IOC Input'!#REF!&lt;50000),'IOC Input'!#REF!,IF(AND('IOC Input'!#REF!="M-OP",'IOC Input'!#REF!&gt;=50000),'IOC Input'!#REF!,""))</f>
        <v>#REF!</v>
      </c>
      <c r="D383" s="103" t="e">
        <f>IF(AND('IOC Input'!#REF!="M-OP",'IOC Input'!#REF!&lt;50000),'IOC Input'!#REF!,IF(AND('IOC Input'!#REF!="M-OP",'IOC Input'!#REF!&gt;=50000),'IOC Input'!#REF!,""))</f>
        <v>#REF!</v>
      </c>
      <c r="E383" s="103" t="e">
        <f>IF(AND('IOC Input'!#REF!="M-OP",'IOC Input'!#REF!&lt;50000),'IOC Input'!#REF!,IF(AND('IOC Input'!#REF!="M-OP",'IOC Input'!#REF!&gt;=50000),'IOC Input'!#REF!,""))</f>
        <v>#REF!</v>
      </c>
      <c r="F383" s="103" t="e">
        <f>IF(AND('IOC Input'!#REF!="M-OP",'IOC Input'!#REF!&lt;50000),'IOC Input'!#REF!,IF(AND('IOC Input'!#REF!="M-OP",'IOC Input'!#REF!&gt;=50000),'IOC Input'!#REF!,""))</f>
        <v>#REF!</v>
      </c>
      <c r="G383" s="103" t="e">
        <f>IF(AND('IOC Input'!#REF!="M-OP",'IOC Input'!#REF!&lt;50000),'IOC Input'!#REF!,IF(AND('IOC Input'!#REF!="M-OP",'IOC Input'!#REF!&gt;=50000),'IOC Input'!#REF!,""))</f>
        <v>#REF!</v>
      </c>
      <c r="H383" s="103" t="e">
        <f>IF(AND('IOC Input'!#REF!="M-OP",'IOC Input'!#REF!&lt;50000),'IOC Input'!#REF!,IF(AND('IOC Input'!#REF!="M-OP",'IOC Input'!#REF!&gt;=50000),'IOC Input'!#REF!,""))</f>
        <v>#REF!</v>
      </c>
      <c r="I383" s="103" t="e">
        <f>IF(AND('IOC Input'!#REF!="M-OP",'IOC Input'!#REF!&lt;50000),'IOC Input'!#REF!,IF(AND('IOC Input'!#REF!="M-OP",'IOC Input'!#REF!&gt;=50000),'IOC Input'!#REF!,""))</f>
        <v>#REF!</v>
      </c>
      <c r="J383" s="105" t="e">
        <f>IF(AND('IOC Input'!#REF!="M-OP",'IOC Input'!#REF!&lt;50000),RIGHT('IOC Input'!#REF!,6),IF(AND('IOC Input'!#REF!="M-OP",'IOC Input'!#REF!&gt;=50000),RIGHT('IOC Input'!#REF!,6),""))</f>
        <v>#REF!</v>
      </c>
      <c r="K383" s="106" t="e">
        <f>IF(AND('IOC Input'!#REF!="M-OP",'IOC Input'!#REF!="C"),'IOC Input'!#REF!,"")</f>
        <v>#REF!</v>
      </c>
      <c r="L383" s="106" t="e">
        <f>IF(AND('IOC Input'!#REF!="M-OP",'IOC Input'!#REF!="D"),'IOC Input'!#REF!,"")</f>
        <v>#REF!</v>
      </c>
      <c r="M383" t="e">
        <f t="shared" ref="M383:M389" si="38">IF(SUM(K383:L383)&gt;0,1,0)</f>
        <v>#REF!</v>
      </c>
    </row>
    <row r="384" spans="1:13" ht="18.75">
      <c r="A384" s="102" t="s">
        <v>111</v>
      </c>
      <c r="B384" s="103" t="e">
        <f>IF(AND('IOC Input'!#REF!="M-OP",'IOC Input'!#REF!&lt;50000),'IOC Input'!#REF!,IF(AND('IOC Input'!#REF!="M-OP",'IOC Input'!#REF!&gt;=50000),'IOC Input'!#REF!,""))</f>
        <v>#REF!</v>
      </c>
      <c r="C384" s="103" t="e">
        <f>IF(AND('IOC Input'!#REF!="M-OP",'IOC Input'!#REF!&lt;50000),'IOC Input'!#REF!,IF(AND('IOC Input'!#REF!="M-OP",'IOC Input'!#REF!&gt;=50000),'IOC Input'!#REF!,""))</f>
        <v>#REF!</v>
      </c>
      <c r="D384" s="103" t="e">
        <f>IF(AND('IOC Input'!#REF!="M-OP",'IOC Input'!#REF!&lt;50000),'IOC Input'!#REF!,IF(AND('IOC Input'!#REF!="M-OP",'IOC Input'!#REF!&gt;=50000),'IOC Input'!#REF!,""))</f>
        <v>#REF!</v>
      </c>
      <c r="E384" s="103" t="e">
        <f>IF(AND('IOC Input'!#REF!="M-OP",'IOC Input'!#REF!&lt;50000),'IOC Input'!#REF!,IF(AND('IOC Input'!#REF!="M-OP",'IOC Input'!#REF!&gt;=50000),'IOC Input'!#REF!,""))</f>
        <v>#REF!</v>
      </c>
      <c r="F384" s="103" t="e">
        <f>IF(AND('IOC Input'!#REF!="M-OP",'IOC Input'!#REF!&lt;50000),'IOC Input'!#REF!,IF(AND('IOC Input'!#REF!="M-OP",'IOC Input'!#REF!&gt;=50000),'IOC Input'!#REF!,""))</f>
        <v>#REF!</v>
      </c>
      <c r="G384" s="103" t="e">
        <f>IF(AND('IOC Input'!#REF!="M-OP",'IOC Input'!#REF!&lt;50000),'IOC Input'!#REF!,IF(AND('IOC Input'!#REF!="M-OP",'IOC Input'!#REF!&gt;=50000),'IOC Input'!#REF!,""))</f>
        <v>#REF!</v>
      </c>
      <c r="H384" s="103" t="e">
        <f>IF(AND('IOC Input'!#REF!="M-OP",'IOC Input'!#REF!&lt;50000),'IOC Input'!#REF!,IF(AND('IOC Input'!#REF!="M-OP",'IOC Input'!#REF!&gt;=50000),'IOC Input'!#REF!,""))</f>
        <v>#REF!</v>
      </c>
      <c r="I384" s="103" t="e">
        <f>IF(AND('IOC Input'!#REF!="M-OP",'IOC Input'!#REF!&lt;50000),'IOC Input'!#REF!,IF(AND('IOC Input'!#REF!="M-OP",'IOC Input'!#REF!&gt;=50000),'IOC Input'!#REF!,""))</f>
        <v>#REF!</v>
      </c>
      <c r="J384" s="105" t="e">
        <f>IF(AND('IOC Input'!#REF!="M-OP",'IOC Input'!#REF!&lt;50000),RIGHT('IOC Input'!#REF!,6),IF(AND('IOC Input'!#REF!="M-OP",'IOC Input'!#REF!&gt;=50000),RIGHT('IOC Input'!#REF!,6),""))</f>
        <v>#REF!</v>
      </c>
      <c r="K384" s="106" t="e">
        <f>IF(AND('IOC Input'!#REF!="M-OP",'IOC Input'!#REF!="C"),'IOC Input'!#REF!,"")</f>
        <v>#REF!</v>
      </c>
      <c r="L384" s="106" t="e">
        <f>IF(AND('IOC Input'!#REF!="M-OP",'IOC Input'!#REF!="D"),'IOC Input'!#REF!,"")</f>
        <v>#REF!</v>
      </c>
      <c r="M384" t="e">
        <f t="shared" si="38"/>
        <v>#REF!</v>
      </c>
    </row>
    <row r="385" spans="1:13" ht="18.75">
      <c r="A385" s="102" t="s">
        <v>111</v>
      </c>
      <c r="B385" s="103" t="e">
        <f>IF(AND('IOC Input'!#REF!="M-OP",'IOC Input'!#REF!&lt;50000),'IOC Input'!#REF!,IF(AND('IOC Input'!#REF!="M-OP",'IOC Input'!#REF!&gt;=50000),'IOC Input'!#REF!,""))</f>
        <v>#REF!</v>
      </c>
      <c r="C385" s="103" t="e">
        <f>IF(AND('IOC Input'!#REF!="M-OP",'IOC Input'!#REF!&lt;50000),'IOC Input'!#REF!,IF(AND('IOC Input'!#REF!="M-OP",'IOC Input'!#REF!&gt;=50000),'IOC Input'!#REF!,""))</f>
        <v>#REF!</v>
      </c>
      <c r="D385" s="103" t="e">
        <f>IF(AND('IOC Input'!#REF!="M-OP",'IOC Input'!#REF!&lt;50000),'IOC Input'!#REF!,IF(AND('IOC Input'!#REF!="M-OP",'IOC Input'!#REF!&gt;=50000),'IOC Input'!#REF!,""))</f>
        <v>#REF!</v>
      </c>
      <c r="E385" s="103" t="e">
        <f>IF(AND('IOC Input'!#REF!="M-OP",'IOC Input'!#REF!&lt;50000),'IOC Input'!#REF!,IF(AND('IOC Input'!#REF!="M-OP",'IOC Input'!#REF!&gt;=50000),'IOC Input'!#REF!,""))</f>
        <v>#REF!</v>
      </c>
      <c r="F385" s="103" t="e">
        <f>IF(AND('IOC Input'!#REF!="M-OP",'IOC Input'!#REF!&lt;50000),'IOC Input'!#REF!,IF(AND('IOC Input'!#REF!="M-OP",'IOC Input'!#REF!&gt;=50000),'IOC Input'!#REF!,""))</f>
        <v>#REF!</v>
      </c>
      <c r="G385" s="103" t="e">
        <f>IF(AND('IOC Input'!#REF!="M-OP",'IOC Input'!#REF!&lt;50000),'IOC Input'!#REF!,IF(AND('IOC Input'!#REF!="M-OP",'IOC Input'!#REF!&gt;=50000),'IOC Input'!#REF!,""))</f>
        <v>#REF!</v>
      </c>
      <c r="H385" s="103" t="e">
        <f>IF(AND('IOC Input'!#REF!="M-OP",'IOC Input'!#REF!&lt;50000),'IOC Input'!#REF!,IF(AND('IOC Input'!#REF!="M-OP",'IOC Input'!#REF!&gt;=50000),'IOC Input'!#REF!,""))</f>
        <v>#REF!</v>
      </c>
      <c r="I385" s="103" t="e">
        <f>IF(AND('IOC Input'!#REF!="M-OP",'IOC Input'!#REF!&lt;50000),'IOC Input'!#REF!,IF(AND('IOC Input'!#REF!="M-OP",'IOC Input'!#REF!&gt;=50000),'IOC Input'!#REF!,""))</f>
        <v>#REF!</v>
      </c>
      <c r="J385" s="105" t="e">
        <f>IF(AND('IOC Input'!#REF!="M-OP",'IOC Input'!#REF!&lt;50000),RIGHT('IOC Input'!#REF!,6),IF(AND('IOC Input'!#REF!="M-OP",'IOC Input'!#REF!&gt;=50000),RIGHT('IOC Input'!#REF!,6),""))</f>
        <v>#REF!</v>
      </c>
      <c r="K385" s="106" t="e">
        <f>IF(AND('IOC Input'!#REF!="M-OP",'IOC Input'!#REF!="C"),'IOC Input'!#REF!,"")</f>
        <v>#REF!</v>
      </c>
      <c r="L385" s="106" t="e">
        <f>IF(AND('IOC Input'!#REF!="M-OP",'IOC Input'!#REF!="D"),'IOC Input'!#REF!,"")</f>
        <v>#REF!</v>
      </c>
      <c r="M385" t="e">
        <f t="shared" si="38"/>
        <v>#REF!</v>
      </c>
    </row>
    <row r="386" spans="1:13" ht="18.75">
      <c r="A386" s="102" t="s">
        <v>111</v>
      </c>
      <c r="B386" s="103" t="e">
        <f>IF(AND('IOC Input'!#REF!="M-OP",'IOC Input'!#REF!&lt;50000),'IOC Input'!#REF!,IF(AND('IOC Input'!#REF!="M-OP",'IOC Input'!#REF!&gt;=50000),'IOC Input'!#REF!,""))</f>
        <v>#REF!</v>
      </c>
      <c r="C386" s="103" t="e">
        <f>IF(AND('IOC Input'!#REF!="M-OP",'IOC Input'!#REF!&lt;50000),'IOC Input'!#REF!,IF(AND('IOC Input'!#REF!="M-OP",'IOC Input'!#REF!&gt;=50000),'IOC Input'!#REF!,""))</f>
        <v>#REF!</v>
      </c>
      <c r="D386" s="103" t="e">
        <f>IF(AND('IOC Input'!#REF!="M-OP",'IOC Input'!#REF!&lt;50000),'IOC Input'!#REF!,IF(AND('IOC Input'!#REF!="M-OP",'IOC Input'!#REF!&gt;=50000),'IOC Input'!#REF!,""))</f>
        <v>#REF!</v>
      </c>
      <c r="E386" s="103" t="e">
        <f>IF(AND('IOC Input'!#REF!="M-OP",'IOC Input'!#REF!&lt;50000),'IOC Input'!#REF!,IF(AND('IOC Input'!#REF!="M-OP",'IOC Input'!#REF!&gt;=50000),'IOC Input'!#REF!,""))</f>
        <v>#REF!</v>
      </c>
      <c r="F386" s="103" t="e">
        <f>IF(AND('IOC Input'!#REF!="M-OP",'IOC Input'!#REF!&lt;50000),'IOC Input'!#REF!,IF(AND('IOC Input'!#REF!="M-OP",'IOC Input'!#REF!&gt;=50000),'IOC Input'!#REF!,""))</f>
        <v>#REF!</v>
      </c>
      <c r="G386" s="103" t="e">
        <f>IF(AND('IOC Input'!#REF!="M-OP",'IOC Input'!#REF!&lt;50000),'IOC Input'!#REF!,IF(AND('IOC Input'!#REF!="M-OP",'IOC Input'!#REF!&gt;=50000),'IOC Input'!#REF!,""))</f>
        <v>#REF!</v>
      </c>
      <c r="H386" s="103" t="e">
        <f>IF(AND('IOC Input'!#REF!="M-OP",'IOC Input'!#REF!&lt;50000),'IOC Input'!#REF!,IF(AND('IOC Input'!#REF!="M-OP",'IOC Input'!#REF!&gt;=50000),'IOC Input'!#REF!,""))</f>
        <v>#REF!</v>
      </c>
      <c r="I386" s="103" t="e">
        <f>IF(AND('IOC Input'!#REF!="M-OP",'IOC Input'!#REF!&lt;50000),'IOC Input'!#REF!,IF(AND('IOC Input'!#REF!="M-OP",'IOC Input'!#REF!&gt;=50000),'IOC Input'!#REF!,""))</f>
        <v>#REF!</v>
      </c>
      <c r="J386" s="105" t="e">
        <f>IF(AND('IOC Input'!#REF!="M-OP",'IOC Input'!#REF!&lt;50000),RIGHT('IOC Input'!#REF!,6),IF(AND('IOC Input'!#REF!="M-OP",'IOC Input'!#REF!&gt;=50000),RIGHT('IOC Input'!#REF!,6),""))</f>
        <v>#REF!</v>
      </c>
      <c r="K386" s="106" t="e">
        <f>IF(AND('IOC Input'!#REF!="M-OP",'IOC Input'!#REF!="C"),'IOC Input'!#REF!,"")</f>
        <v>#REF!</v>
      </c>
      <c r="L386" s="106" t="e">
        <f>IF(AND('IOC Input'!#REF!="M-OP",'IOC Input'!#REF!="D"),'IOC Input'!#REF!,"")</f>
        <v>#REF!</v>
      </c>
      <c r="M386" t="e">
        <f t="shared" si="38"/>
        <v>#REF!</v>
      </c>
    </row>
    <row r="387" spans="1:13" ht="18.75">
      <c r="A387" s="102" t="s">
        <v>111</v>
      </c>
      <c r="B387" s="103" t="e">
        <f>IF(AND('IOC Input'!#REF!="M-OP",'IOC Input'!#REF!&lt;50000),'IOC Input'!#REF!,IF(AND('IOC Input'!#REF!="M-OP",'IOC Input'!#REF!&gt;=50000),'IOC Input'!#REF!,""))</f>
        <v>#REF!</v>
      </c>
      <c r="C387" s="103" t="e">
        <f>IF(AND('IOC Input'!#REF!="M-OP",'IOC Input'!#REF!&lt;50000),'IOC Input'!#REF!,IF(AND('IOC Input'!#REF!="M-OP",'IOC Input'!#REF!&gt;=50000),'IOC Input'!#REF!,""))</f>
        <v>#REF!</v>
      </c>
      <c r="D387" s="103" t="e">
        <f>IF(AND('IOC Input'!#REF!="M-OP",'IOC Input'!#REF!&lt;50000),'IOC Input'!#REF!,IF(AND('IOC Input'!#REF!="M-OP",'IOC Input'!#REF!&gt;=50000),'IOC Input'!#REF!,""))</f>
        <v>#REF!</v>
      </c>
      <c r="E387" s="103" t="e">
        <f>IF(AND('IOC Input'!#REF!="M-OP",'IOC Input'!#REF!&lt;50000),'IOC Input'!#REF!,IF(AND('IOC Input'!#REF!="M-OP",'IOC Input'!#REF!&gt;=50000),'IOC Input'!#REF!,""))</f>
        <v>#REF!</v>
      </c>
      <c r="F387" s="103" t="e">
        <f>IF(AND('IOC Input'!#REF!="M-OP",'IOC Input'!#REF!&lt;50000),'IOC Input'!#REF!,IF(AND('IOC Input'!#REF!="M-OP",'IOC Input'!#REF!&gt;=50000),'IOC Input'!#REF!,""))</f>
        <v>#REF!</v>
      </c>
      <c r="G387" s="103" t="e">
        <f>IF(AND('IOC Input'!#REF!="M-OP",'IOC Input'!#REF!&lt;50000),'IOC Input'!#REF!,IF(AND('IOC Input'!#REF!="M-OP",'IOC Input'!#REF!&gt;=50000),'IOC Input'!#REF!,""))</f>
        <v>#REF!</v>
      </c>
      <c r="H387" s="103" t="e">
        <f>IF(AND('IOC Input'!#REF!="M-OP",'IOC Input'!#REF!&lt;50000),'IOC Input'!#REF!,IF(AND('IOC Input'!#REF!="M-OP",'IOC Input'!#REF!&gt;=50000),'IOC Input'!#REF!,""))</f>
        <v>#REF!</v>
      </c>
      <c r="I387" s="103" t="e">
        <f>IF(AND('IOC Input'!#REF!="M-OP",'IOC Input'!#REF!&lt;50000),'IOC Input'!#REF!,IF(AND('IOC Input'!#REF!="M-OP",'IOC Input'!#REF!&gt;=50000),'IOC Input'!#REF!,""))</f>
        <v>#REF!</v>
      </c>
      <c r="J387" s="105" t="e">
        <f>IF(AND('IOC Input'!#REF!="M-OP",'IOC Input'!#REF!&lt;50000),RIGHT('IOC Input'!#REF!,6),IF(AND('IOC Input'!#REF!="M-OP",'IOC Input'!#REF!&gt;=50000),RIGHT('IOC Input'!#REF!,6),""))</f>
        <v>#REF!</v>
      </c>
      <c r="K387" s="106" t="e">
        <f>IF(AND('IOC Input'!#REF!="M-OP",'IOC Input'!#REF!="C"),'IOC Input'!#REF!,"")</f>
        <v>#REF!</v>
      </c>
      <c r="L387" s="106" t="e">
        <f>IF(AND('IOC Input'!#REF!="M-OP",'IOC Input'!#REF!="D"),'IOC Input'!#REF!,"")</f>
        <v>#REF!</v>
      </c>
      <c r="M387" t="e">
        <f t="shared" si="38"/>
        <v>#REF!</v>
      </c>
    </row>
    <row r="388" spans="1:13" ht="18.75">
      <c r="A388" s="102" t="s">
        <v>111</v>
      </c>
      <c r="B388" s="103" t="e">
        <f>IF(AND('IOC Input'!#REF!="M-OP",'IOC Input'!#REF!&lt;50000),'IOC Input'!#REF!,IF(AND('IOC Input'!#REF!="M-OP",'IOC Input'!#REF!&gt;=50000),'IOC Input'!#REF!,""))</f>
        <v>#REF!</v>
      </c>
      <c r="C388" s="103" t="e">
        <f>IF(AND('IOC Input'!#REF!="M-OP",'IOC Input'!#REF!&lt;50000),'IOC Input'!#REF!,IF(AND('IOC Input'!#REF!="M-OP",'IOC Input'!#REF!&gt;=50000),'IOC Input'!#REF!,""))</f>
        <v>#REF!</v>
      </c>
      <c r="D388" s="103" t="e">
        <f>IF(AND('IOC Input'!#REF!="M-OP",'IOC Input'!#REF!&lt;50000),'IOC Input'!#REF!,IF(AND('IOC Input'!#REF!="M-OP",'IOC Input'!#REF!&gt;=50000),'IOC Input'!#REF!,""))</f>
        <v>#REF!</v>
      </c>
      <c r="E388" s="103" t="e">
        <f>IF(AND('IOC Input'!#REF!="M-OP",'IOC Input'!#REF!&lt;50000),'IOC Input'!#REF!,IF(AND('IOC Input'!#REF!="M-OP",'IOC Input'!#REF!&gt;=50000),'IOC Input'!#REF!,""))</f>
        <v>#REF!</v>
      </c>
      <c r="F388" s="103" t="e">
        <f>IF(AND('IOC Input'!#REF!="M-OP",'IOC Input'!#REF!&lt;50000),'IOC Input'!#REF!,IF(AND('IOC Input'!#REF!="M-OP",'IOC Input'!#REF!&gt;=50000),'IOC Input'!#REF!,""))</f>
        <v>#REF!</v>
      </c>
      <c r="G388" s="103" t="e">
        <f>IF(AND('IOC Input'!#REF!="M-OP",'IOC Input'!#REF!&lt;50000),'IOC Input'!#REF!,IF(AND('IOC Input'!#REF!="M-OP",'IOC Input'!#REF!&gt;=50000),'IOC Input'!#REF!,""))</f>
        <v>#REF!</v>
      </c>
      <c r="H388" s="103" t="e">
        <f>IF(AND('IOC Input'!#REF!="M-OP",'IOC Input'!#REF!&lt;50000),'IOC Input'!#REF!,IF(AND('IOC Input'!#REF!="M-OP",'IOC Input'!#REF!&gt;=50000),'IOC Input'!#REF!,""))</f>
        <v>#REF!</v>
      </c>
      <c r="I388" s="103" t="e">
        <f>IF(AND('IOC Input'!#REF!="M-OP",'IOC Input'!#REF!&lt;50000),'IOC Input'!#REF!,IF(AND('IOC Input'!#REF!="M-OP",'IOC Input'!#REF!&gt;=50000),'IOC Input'!#REF!,""))</f>
        <v>#REF!</v>
      </c>
      <c r="J388" s="105" t="e">
        <f>IF(AND('IOC Input'!#REF!="M-OP",'IOC Input'!#REF!&lt;50000),RIGHT('IOC Input'!#REF!,6),IF(AND('IOC Input'!#REF!="M-OP",'IOC Input'!#REF!&gt;=50000),RIGHT('IOC Input'!#REF!,6),""))</f>
        <v>#REF!</v>
      </c>
      <c r="K388" s="106" t="e">
        <f>IF(AND('IOC Input'!#REF!="M-OP",'IOC Input'!#REF!="C"),'IOC Input'!#REF!,"")</f>
        <v>#REF!</v>
      </c>
      <c r="L388" s="106" t="e">
        <f>IF(AND('IOC Input'!#REF!="M-OP",'IOC Input'!#REF!="D"),'IOC Input'!#REF!,"")</f>
        <v>#REF!</v>
      </c>
      <c r="M388" t="e">
        <f t="shared" si="38"/>
        <v>#REF!</v>
      </c>
    </row>
    <row r="389" spans="1:13" ht="18.75">
      <c r="A389" s="102" t="s">
        <v>111</v>
      </c>
      <c r="B389" s="103" t="e">
        <f>IF(AND('IOC Input'!#REF!="M-OP",'IOC Input'!#REF!&lt;50000),'IOC Input'!#REF!,IF(AND('IOC Input'!#REF!="M-OP",'IOC Input'!#REF!&gt;=50000),'IOC Input'!#REF!,""))</f>
        <v>#REF!</v>
      </c>
      <c r="C389" s="103" t="e">
        <f>IF(AND('IOC Input'!#REF!="M-OP",'IOC Input'!#REF!&lt;50000),'IOC Input'!#REF!,IF(AND('IOC Input'!#REF!="M-OP",'IOC Input'!#REF!&gt;=50000),'IOC Input'!#REF!,""))</f>
        <v>#REF!</v>
      </c>
      <c r="D389" s="103" t="e">
        <f>IF(AND('IOC Input'!#REF!="M-OP",'IOC Input'!#REF!&lt;50000),'IOC Input'!#REF!,IF(AND('IOC Input'!#REF!="M-OP",'IOC Input'!#REF!&gt;=50000),'IOC Input'!#REF!,""))</f>
        <v>#REF!</v>
      </c>
      <c r="E389" s="103" t="e">
        <f>IF(AND('IOC Input'!#REF!="M-OP",'IOC Input'!#REF!&lt;50000),'IOC Input'!#REF!,IF(AND('IOC Input'!#REF!="M-OP",'IOC Input'!#REF!&gt;=50000),'IOC Input'!#REF!,""))</f>
        <v>#REF!</v>
      </c>
      <c r="F389" s="103" t="e">
        <f>IF(AND('IOC Input'!#REF!="M-OP",'IOC Input'!#REF!&lt;50000),'IOC Input'!#REF!,IF(AND('IOC Input'!#REF!="M-OP",'IOC Input'!#REF!&gt;=50000),'IOC Input'!#REF!,""))</f>
        <v>#REF!</v>
      </c>
      <c r="G389" s="103" t="e">
        <f>IF(AND('IOC Input'!#REF!="M-OP",'IOC Input'!#REF!&lt;50000),'IOC Input'!#REF!,IF(AND('IOC Input'!#REF!="M-OP",'IOC Input'!#REF!&gt;=50000),'IOC Input'!#REF!,""))</f>
        <v>#REF!</v>
      </c>
      <c r="H389" s="107"/>
      <c r="I389" s="103" t="e">
        <f>IF(AND('IOC Input'!#REF!="M-OP",'IOC Input'!#REF!&lt;50000),'IOC Input'!#REF!,IF(AND('IOC Input'!#REF!="M-OP",'IOC Input'!#REF!&gt;=50000),'IOC Input'!#REF!,""))</f>
        <v>#REF!</v>
      </c>
      <c r="J389" s="105" t="e">
        <f>IF(AND('IOC Input'!#REF!="M-OP",'IOC Input'!#REF!&lt;50000),RIGHT('IOC Input'!#REF!,6),IF(AND('IOC Input'!#REF!="M-OP",'IOC Input'!#REF!&gt;=50000),RIGHT('IOC Input'!#REF!,6),""))</f>
        <v>#REF!</v>
      </c>
      <c r="K389" s="106" t="e">
        <f>IF(AND('IOC Input'!#REF!="M-OP",'IOC Input'!#REF!="C"),'IOC Input'!#REF!,"")</f>
        <v>#REF!</v>
      </c>
      <c r="L389" s="106" t="e">
        <f>IF(AND('IOC Input'!#REF!="M-OP",'IOC Input'!#REF!="D"),'IOC Input'!#REF!,"")</f>
        <v>#REF!</v>
      </c>
      <c r="M389" t="e">
        <f t="shared" si="38"/>
        <v>#REF!</v>
      </c>
    </row>
    <row r="390" spans="1:13" ht="18.75">
      <c r="A390" s="102"/>
      <c r="B390" s="103"/>
      <c r="C390" s="104"/>
      <c r="D390" s="103"/>
      <c r="E390" s="104"/>
      <c r="F390" s="103"/>
      <c r="G390" s="103"/>
      <c r="H390" s="104"/>
      <c r="I390" s="103"/>
      <c r="J390" s="105"/>
      <c r="K390" s="106"/>
      <c r="L390" s="106"/>
    </row>
    <row r="391" spans="1:13" ht="18.75">
      <c r="A391" s="102" t="s">
        <v>111</v>
      </c>
      <c r="B391" s="103" t="e">
        <f>IF(AND('IOC Input'!#REF!="M-OP",'IOC Input'!#REF!&lt;50000),"119503",IF(AND('IOC Input'!#REF!="M-OP",'IOC Input'!#REF!&gt;=50000),"119500",""))</f>
        <v>#REF!</v>
      </c>
      <c r="C391" s="104"/>
      <c r="D391" s="103"/>
      <c r="E391" s="104"/>
      <c r="F391" s="103"/>
      <c r="G391" s="103"/>
      <c r="H391" s="103" t="e">
        <f>IF(AND('IOC Input'!#REF!="M-OP",'IOC Input'!#REF!&lt;50000),'IOC Input'!#REF!,IF(AND('IOC Input'!#REF!="M-OP",'IOC Input'!#REF!&gt;=50000),'IOC Input'!#REF!,""))</f>
        <v>#REF!</v>
      </c>
      <c r="I391" s="103" t="e">
        <f>+I392</f>
        <v>#REF!</v>
      </c>
      <c r="J391" s="105" t="e">
        <f>+J392</f>
        <v>#REF!</v>
      </c>
      <c r="K391" s="106" t="e">
        <f>IF(AND('IOC Input'!#REF!="M-OP",'IOC Input'!#REF!="C"),'IOC Input'!#REF!,"")</f>
        <v>#REF!</v>
      </c>
      <c r="L391" s="106" t="e">
        <f>IF(AND('IOC Input'!#REF!="M-OP",'IOC Input'!#REF!="D"),'IOC Input'!#REF!,"")</f>
        <v>#REF!</v>
      </c>
      <c r="M391" t="e">
        <f>IF(SUM(K391:L391)&gt;0,1,0)</f>
        <v>#REF!</v>
      </c>
    </row>
    <row r="392" spans="1:13" ht="18.75">
      <c r="A392" s="102" t="s">
        <v>111</v>
      </c>
      <c r="B392" s="103" t="e">
        <f>IF(AND('IOC Input'!#REF!="M-OP",'IOC Input'!#REF!&lt;50000),'IOC Input'!#REF!,IF(AND('IOC Input'!#REF!="M-OP",'IOC Input'!#REF!&gt;=50000),'IOC Input'!#REF!,""))</f>
        <v>#REF!</v>
      </c>
      <c r="C392" s="103" t="e">
        <f>IF(AND('IOC Input'!#REF!="M-OP",'IOC Input'!#REF!&lt;50000),'IOC Input'!#REF!,IF(AND('IOC Input'!#REF!="M-OP",'IOC Input'!#REF!&gt;=50000),'IOC Input'!#REF!,""))</f>
        <v>#REF!</v>
      </c>
      <c r="D392" s="103" t="e">
        <f>IF(AND('IOC Input'!#REF!="M-OP",'IOC Input'!#REF!&lt;50000),'IOC Input'!#REF!,IF(AND('IOC Input'!#REF!="M-OP",'IOC Input'!#REF!&gt;=50000),'IOC Input'!#REF!,""))</f>
        <v>#REF!</v>
      </c>
      <c r="E392" s="103" t="e">
        <f>IF(AND('IOC Input'!#REF!="M-OP",'IOC Input'!#REF!&lt;50000),'IOC Input'!#REF!,IF(AND('IOC Input'!#REF!="M-OP",'IOC Input'!#REF!&gt;=50000),'IOC Input'!#REF!,""))</f>
        <v>#REF!</v>
      </c>
      <c r="F392" s="103" t="e">
        <f>IF(AND('IOC Input'!#REF!="M-OP",'IOC Input'!#REF!&lt;50000),'IOC Input'!#REF!,IF(AND('IOC Input'!#REF!="M-OP",'IOC Input'!#REF!&gt;=50000),'IOC Input'!#REF!,""))</f>
        <v>#REF!</v>
      </c>
      <c r="G392" s="103" t="e">
        <f>IF(AND('IOC Input'!#REF!="M-OP",'IOC Input'!#REF!&lt;50000),'IOC Input'!#REF!,IF(AND('IOC Input'!#REF!="M-OP",'IOC Input'!#REF!&gt;=50000),'IOC Input'!#REF!,""))</f>
        <v>#REF!</v>
      </c>
      <c r="H392" s="103" t="e">
        <f>IF(AND('IOC Input'!#REF!="M-OP",'IOC Input'!#REF!&lt;50000),'IOC Input'!#REF!,IF(AND('IOC Input'!#REF!="M-OP",'IOC Input'!#REF!&gt;=50000),'IOC Input'!#REF!,""))</f>
        <v>#REF!</v>
      </c>
      <c r="I392" s="103" t="e">
        <f>IF(AND('IOC Input'!#REF!="M-OP",'IOC Input'!#REF!&lt;50000),'IOC Input'!#REF!,IF(AND('IOC Input'!#REF!="M-OP",'IOC Input'!#REF!&gt;=50000),'IOC Input'!#REF!,""))</f>
        <v>#REF!</v>
      </c>
      <c r="J392" s="105" t="e">
        <f>IF(AND('IOC Input'!#REF!="M-OP",'IOC Input'!#REF!&lt;50000),RIGHT('IOC Input'!#REF!,6),IF(AND('IOC Input'!#REF!="M-OP",'IOC Input'!#REF!&gt;=50000),RIGHT('IOC Input'!#REF!,6),""))</f>
        <v>#REF!</v>
      </c>
      <c r="K392" s="106" t="e">
        <f>IF(AND('IOC Input'!#REF!="M-OP",'IOC Input'!#REF!="C"),'IOC Input'!#REF!,"")</f>
        <v>#REF!</v>
      </c>
      <c r="L392" s="106" t="e">
        <f>IF(AND('IOC Input'!#REF!="M-OP",'IOC Input'!#REF!="D"),'IOC Input'!#REF!,"")</f>
        <v>#REF!</v>
      </c>
      <c r="M392" t="e">
        <f t="shared" ref="M392:M398" si="39">IF(SUM(K392:L392)&gt;0,1,0)</f>
        <v>#REF!</v>
      </c>
    </row>
    <row r="393" spans="1:13" ht="18.75">
      <c r="A393" s="102" t="s">
        <v>111</v>
      </c>
      <c r="B393" s="103" t="e">
        <f>IF(AND('IOC Input'!#REF!="M-OP",'IOC Input'!#REF!&lt;50000),'IOC Input'!#REF!,IF(AND('IOC Input'!#REF!="M-OP",'IOC Input'!#REF!&gt;=50000),'IOC Input'!#REF!,""))</f>
        <v>#REF!</v>
      </c>
      <c r="C393" s="103" t="e">
        <f>IF(AND('IOC Input'!#REF!="M-OP",'IOC Input'!#REF!&lt;50000),'IOC Input'!#REF!,IF(AND('IOC Input'!#REF!="M-OP",'IOC Input'!#REF!&gt;=50000),'IOC Input'!#REF!,""))</f>
        <v>#REF!</v>
      </c>
      <c r="D393" s="103" t="e">
        <f>IF(AND('IOC Input'!#REF!="M-OP",'IOC Input'!#REF!&lt;50000),'IOC Input'!#REF!,IF(AND('IOC Input'!#REF!="M-OP",'IOC Input'!#REF!&gt;=50000),'IOC Input'!#REF!,""))</f>
        <v>#REF!</v>
      </c>
      <c r="E393" s="103" t="e">
        <f>IF(AND('IOC Input'!#REF!="M-OP",'IOC Input'!#REF!&lt;50000),'IOC Input'!#REF!,IF(AND('IOC Input'!#REF!="M-OP",'IOC Input'!#REF!&gt;=50000),'IOC Input'!#REF!,""))</f>
        <v>#REF!</v>
      </c>
      <c r="F393" s="103" t="e">
        <f>IF(AND('IOC Input'!#REF!="M-OP",'IOC Input'!#REF!&lt;50000),'IOC Input'!#REF!,IF(AND('IOC Input'!#REF!="M-OP",'IOC Input'!#REF!&gt;=50000),'IOC Input'!#REF!,""))</f>
        <v>#REF!</v>
      </c>
      <c r="G393" s="103" t="e">
        <f>IF(AND('IOC Input'!#REF!="M-OP",'IOC Input'!#REF!&lt;50000),'IOC Input'!#REF!,IF(AND('IOC Input'!#REF!="M-OP",'IOC Input'!#REF!&gt;=50000),'IOC Input'!#REF!,""))</f>
        <v>#REF!</v>
      </c>
      <c r="H393" s="103" t="e">
        <f>IF(AND('IOC Input'!#REF!="M-OP",'IOC Input'!#REF!&lt;50000),'IOC Input'!#REF!,IF(AND('IOC Input'!#REF!="M-OP",'IOC Input'!#REF!&gt;=50000),'IOC Input'!#REF!,""))</f>
        <v>#REF!</v>
      </c>
      <c r="I393" s="103" t="e">
        <f>IF(AND('IOC Input'!#REF!="M-OP",'IOC Input'!#REF!&lt;50000),'IOC Input'!#REF!,IF(AND('IOC Input'!#REF!="M-OP",'IOC Input'!#REF!&gt;=50000),'IOC Input'!#REF!,""))</f>
        <v>#REF!</v>
      </c>
      <c r="J393" s="105" t="e">
        <f>IF(AND('IOC Input'!#REF!="M-OP",'IOC Input'!#REF!&lt;50000),RIGHT('IOC Input'!#REF!,6),IF(AND('IOC Input'!#REF!="M-OP",'IOC Input'!#REF!&gt;=50000),RIGHT('IOC Input'!#REF!,6),""))</f>
        <v>#REF!</v>
      </c>
      <c r="K393" s="106" t="e">
        <f>IF(AND('IOC Input'!#REF!="M-OP",'IOC Input'!#REF!="C"),'IOC Input'!#REF!,"")</f>
        <v>#REF!</v>
      </c>
      <c r="L393" s="106" t="e">
        <f>IF(AND('IOC Input'!#REF!="M-OP",'IOC Input'!#REF!="D"),'IOC Input'!#REF!,"")</f>
        <v>#REF!</v>
      </c>
      <c r="M393" t="e">
        <f t="shared" si="39"/>
        <v>#REF!</v>
      </c>
    </row>
    <row r="394" spans="1:13" ht="18.75">
      <c r="A394" s="102" t="s">
        <v>111</v>
      </c>
      <c r="B394" s="103" t="e">
        <f>IF(AND('IOC Input'!#REF!="M-OP",'IOC Input'!#REF!&lt;50000),'IOC Input'!#REF!,IF(AND('IOC Input'!#REF!="M-OP",'IOC Input'!#REF!&gt;=50000),'IOC Input'!#REF!,""))</f>
        <v>#REF!</v>
      </c>
      <c r="C394" s="103" t="e">
        <f>IF(AND('IOC Input'!#REF!="M-OP",'IOC Input'!#REF!&lt;50000),'IOC Input'!#REF!,IF(AND('IOC Input'!#REF!="M-OP",'IOC Input'!#REF!&gt;=50000),'IOC Input'!#REF!,""))</f>
        <v>#REF!</v>
      </c>
      <c r="D394" s="103" t="e">
        <f>IF(AND('IOC Input'!#REF!="M-OP",'IOC Input'!#REF!&lt;50000),'IOC Input'!#REF!,IF(AND('IOC Input'!#REF!="M-OP",'IOC Input'!#REF!&gt;=50000),'IOC Input'!#REF!,""))</f>
        <v>#REF!</v>
      </c>
      <c r="E394" s="103" t="e">
        <f>IF(AND('IOC Input'!#REF!="M-OP",'IOC Input'!#REF!&lt;50000),'IOC Input'!#REF!,IF(AND('IOC Input'!#REF!="M-OP",'IOC Input'!#REF!&gt;=50000),'IOC Input'!#REF!,""))</f>
        <v>#REF!</v>
      </c>
      <c r="F394" s="103" t="e">
        <f>IF(AND('IOC Input'!#REF!="M-OP",'IOC Input'!#REF!&lt;50000),'IOC Input'!#REF!,IF(AND('IOC Input'!#REF!="M-OP",'IOC Input'!#REF!&gt;=50000),'IOC Input'!#REF!,""))</f>
        <v>#REF!</v>
      </c>
      <c r="G394" s="103" t="e">
        <f>IF(AND('IOC Input'!#REF!="M-OP",'IOC Input'!#REF!&lt;50000),'IOC Input'!#REF!,IF(AND('IOC Input'!#REF!="M-OP",'IOC Input'!#REF!&gt;=50000),'IOC Input'!#REF!,""))</f>
        <v>#REF!</v>
      </c>
      <c r="H394" s="103" t="e">
        <f>IF(AND('IOC Input'!#REF!="M-OP",'IOC Input'!#REF!&lt;50000),'IOC Input'!#REF!,IF(AND('IOC Input'!#REF!="M-OP",'IOC Input'!#REF!&gt;=50000),'IOC Input'!#REF!,""))</f>
        <v>#REF!</v>
      </c>
      <c r="I394" s="103" t="e">
        <f>IF(AND('IOC Input'!#REF!="M-OP",'IOC Input'!#REF!&lt;50000),'IOC Input'!#REF!,IF(AND('IOC Input'!#REF!="M-OP",'IOC Input'!#REF!&gt;=50000),'IOC Input'!#REF!,""))</f>
        <v>#REF!</v>
      </c>
      <c r="J394" s="105" t="e">
        <f>IF(AND('IOC Input'!#REF!="M-OP",'IOC Input'!#REF!&lt;50000),RIGHT('IOC Input'!#REF!,6),IF(AND('IOC Input'!#REF!="M-OP",'IOC Input'!#REF!&gt;=50000),RIGHT('IOC Input'!#REF!,6),""))</f>
        <v>#REF!</v>
      </c>
      <c r="K394" s="106" t="e">
        <f>IF(AND('IOC Input'!#REF!="M-OP",'IOC Input'!#REF!="C"),'IOC Input'!#REF!,"")</f>
        <v>#REF!</v>
      </c>
      <c r="L394" s="106" t="e">
        <f>IF(AND('IOC Input'!#REF!="M-OP",'IOC Input'!#REF!="D"),'IOC Input'!#REF!,"")</f>
        <v>#REF!</v>
      </c>
      <c r="M394" t="e">
        <f t="shared" si="39"/>
        <v>#REF!</v>
      </c>
    </row>
    <row r="395" spans="1:13" ht="18.75">
      <c r="A395" s="102" t="s">
        <v>111</v>
      </c>
      <c r="B395" s="103" t="e">
        <f>IF(AND('IOC Input'!#REF!="M-OP",'IOC Input'!#REF!&lt;50000),'IOC Input'!#REF!,IF(AND('IOC Input'!#REF!="M-OP",'IOC Input'!#REF!&gt;=50000),'IOC Input'!#REF!,""))</f>
        <v>#REF!</v>
      </c>
      <c r="C395" s="103" t="e">
        <f>IF(AND('IOC Input'!#REF!="M-OP",'IOC Input'!#REF!&lt;50000),'IOC Input'!#REF!,IF(AND('IOC Input'!#REF!="M-OP",'IOC Input'!#REF!&gt;=50000),'IOC Input'!#REF!,""))</f>
        <v>#REF!</v>
      </c>
      <c r="D395" s="103" t="e">
        <f>IF(AND('IOC Input'!#REF!="M-OP",'IOC Input'!#REF!&lt;50000),'IOC Input'!#REF!,IF(AND('IOC Input'!#REF!="M-OP",'IOC Input'!#REF!&gt;=50000),'IOC Input'!#REF!,""))</f>
        <v>#REF!</v>
      </c>
      <c r="E395" s="103" t="e">
        <f>IF(AND('IOC Input'!#REF!="M-OP",'IOC Input'!#REF!&lt;50000),'IOC Input'!#REF!,IF(AND('IOC Input'!#REF!="M-OP",'IOC Input'!#REF!&gt;=50000),'IOC Input'!#REF!,""))</f>
        <v>#REF!</v>
      </c>
      <c r="F395" s="103" t="e">
        <f>IF(AND('IOC Input'!#REF!="M-OP",'IOC Input'!#REF!&lt;50000),'IOC Input'!#REF!,IF(AND('IOC Input'!#REF!="M-OP",'IOC Input'!#REF!&gt;=50000),'IOC Input'!#REF!,""))</f>
        <v>#REF!</v>
      </c>
      <c r="G395" s="103" t="e">
        <f>IF(AND('IOC Input'!#REF!="M-OP",'IOC Input'!#REF!&lt;50000),'IOC Input'!#REF!,IF(AND('IOC Input'!#REF!="M-OP",'IOC Input'!#REF!&gt;=50000),'IOC Input'!#REF!,""))</f>
        <v>#REF!</v>
      </c>
      <c r="H395" s="103" t="e">
        <f>IF(AND('IOC Input'!#REF!="M-OP",'IOC Input'!#REF!&lt;50000),'IOC Input'!#REF!,IF(AND('IOC Input'!#REF!="M-OP",'IOC Input'!#REF!&gt;=50000),'IOC Input'!#REF!,""))</f>
        <v>#REF!</v>
      </c>
      <c r="I395" s="103" t="e">
        <f>IF(AND('IOC Input'!#REF!="M-OP",'IOC Input'!#REF!&lt;50000),'IOC Input'!#REF!,IF(AND('IOC Input'!#REF!="M-OP",'IOC Input'!#REF!&gt;=50000),'IOC Input'!#REF!,""))</f>
        <v>#REF!</v>
      </c>
      <c r="J395" s="105" t="e">
        <f>IF(AND('IOC Input'!#REF!="M-OP",'IOC Input'!#REF!&lt;50000),RIGHT('IOC Input'!#REF!,6),IF(AND('IOC Input'!#REF!="M-OP",'IOC Input'!#REF!&gt;=50000),RIGHT('IOC Input'!#REF!,6),""))</f>
        <v>#REF!</v>
      </c>
      <c r="K395" s="106" t="e">
        <f>IF(AND('IOC Input'!#REF!="M-OP",'IOC Input'!#REF!="C"),'IOC Input'!#REF!,"")</f>
        <v>#REF!</v>
      </c>
      <c r="L395" s="106" t="e">
        <f>IF(AND('IOC Input'!#REF!="M-OP",'IOC Input'!#REF!="D"),'IOC Input'!#REF!,"")</f>
        <v>#REF!</v>
      </c>
      <c r="M395" t="e">
        <f t="shared" si="39"/>
        <v>#REF!</v>
      </c>
    </row>
    <row r="396" spans="1:13" ht="18.75">
      <c r="A396" s="102" t="s">
        <v>111</v>
      </c>
      <c r="B396" s="103" t="e">
        <f>IF(AND('IOC Input'!#REF!="M-OP",'IOC Input'!#REF!&lt;50000),'IOC Input'!#REF!,IF(AND('IOC Input'!#REF!="M-OP",'IOC Input'!#REF!&gt;=50000),'IOC Input'!#REF!,""))</f>
        <v>#REF!</v>
      </c>
      <c r="C396" s="103" t="e">
        <f>IF(AND('IOC Input'!#REF!="M-OP",'IOC Input'!#REF!&lt;50000),'IOC Input'!#REF!,IF(AND('IOC Input'!#REF!="M-OP",'IOC Input'!#REF!&gt;=50000),'IOC Input'!#REF!,""))</f>
        <v>#REF!</v>
      </c>
      <c r="D396" s="103" t="e">
        <f>IF(AND('IOC Input'!#REF!="M-OP",'IOC Input'!#REF!&lt;50000),'IOC Input'!#REF!,IF(AND('IOC Input'!#REF!="M-OP",'IOC Input'!#REF!&gt;=50000),'IOC Input'!#REF!,""))</f>
        <v>#REF!</v>
      </c>
      <c r="E396" s="103" t="e">
        <f>IF(AND('IOC Input'!#REF!="M-OP",'IOC Input'!#REF!&lt;50000),'IOC Input'!#REF!,IF(AND('IOC Input'!#REF!="M-OP",'IOC Input'!#REF!&gt;=50000),'IOC Input'!#REF!,""))</f>
        <v>#REF!</v>
      </c>
      <c r="F396" s="103" t="e">
        <f>IF(AND('IOC Input'!#REF!="M-OP",'IOC Input'!#REF!&lt;50000),'IOC Input'!#REF!,IF(AND('IOC Input'!#REF!="M-OP",'IOC Input'!#REF!&gt;=50000),'IOC Input'!#REF!,""))</f>
        <v>#REF!</v>
      </c>
      <c r="G396" s="103" t="e">
        <f>IF(AND('IOC Input'!#REF!="M-OP",'IOC Input'!#REF!&lt;50000),'IOC Input'!#REF!,IF(AND('IOC Input'!#REF!="M-OP",'IOC Input'!#REF!&gt;=50000),'IOC Input'!#REF!,""))</f>
        <v>#REF!</v>
      </c>
      <c r="H396" s="103" t="e">
        <f>IF(AND('IOC Input'!#REF!="M-OP",'IOC Input'!#REF!&lt;50000),'IOC Input'!#REF!,IF(AND('IOC Input'!#REF!="M-OP",'IOC Input'!#REF!&gt;=50000),'IOC Input'!#REF!,""))</f>
        <v>#REF!</v>
      </c>
      <c r="I396" s="103" t="e">
        <f>IF(AND('IOC Input'!#REF!="M-OP",'IOC Input'!#REF!&lt;50000),'IOC Input'!#REF!,IF(AND('IOC Input'!#REF!="M-OP",'IOC Input'!#REF!&gt;=50000),'IOC Input'!#REF!,""))</f>
        <v>#REF!</v>
      </c>
      <c r="J396" s="105" t="e">
        <f>IF(AND('IOC Input'!#REF!="M-OP",'IOC Input'!#REF!&lt;50000),RIGHT('IOC Input'!#REF!,6),IF(AND('IOC Input'!#REF!="M-OP",'IOC Input'!#REF!&gt;=50000),RIGHT('IOC Input'!#REF!,6),""))</f>
        <v>#REF!</v>
      </c>
      <c r="K396" s="106" t="e">
        <f>IF(AND('IOC Input'!#REF!="M-OP",'IOC Input'!#REF!="C"),'IOC Input'!#REF!,"")</f>
        <v>#REF!</v>
      </c>
      <c r="L396" s="106" t="e">
        <f>IF(AND('IOC Input'!#REF!="M-OP",'IOC Input'!#REF!="D"),'IOC Input'!#REF!,"")</f>
        <v>#REF!</v>
      </c>
      <c r="M396" t="e">
        <f t="shared" si="39"/>
        <v>#REF!</v>
      </c>
    </row>
    <row r="397" spans="1:13" ht="18.75">
      <c r="A397" s="102" t="s">
        <v>111</v>
      </c>
      <c r="B397" s="103" t="e">
        <f>IF(AND('IOC Input'!#REF!="M-OP",'IOC Input'!#REF!&lt;50000),'IOC Input'!#REF!,IF(AND('IOC Input'!#REF!="M-OP",'IOC Input'!#REF!&gt;=50000),'IOC Input'!#REF!,""))</f>
        <v>#REF!</v>
      </c>
      <c r="C397" s="103" t="e">
        <f>IF(AND('IOC Input'!#REF!="M-OP",'IOC Input'!#REF!&lt;50000),'IOC Input'!#REF!,IF(AND('IOC Input'!#REF!="M-OP",'IOC Input'!#REF!&gt;=50000),'IOC Input'!#REF!,""))</f>
        <v>#REF!</v>
      </c>
      <c r="D397" s="103" t="e">
        <f>IF(AND('IOC Input'!#REF!="M-OP",'IOC Input'!#REF!&lt;50000),'IOC Input'!#REF!,IF(AND('IOC Input'!#REF!="M-OP",'IOC Input'!#REF!&gt;=50000),'IOC Input'!#REF!,""))</f>
        <v>#REF!</v>
      </c>
      <c r="E397" s="103" t="e">
        <f>IF(AND('IOC Input'!#REF!="M-OP",'IOC Input'!#REF!&lt;50000),'IOC Input'!#REF!,IF(AND('IOC Input'!#REF!="M-OP",'IOC Input'!#REF!&gt;=50000),'IOC Input'!#REF!,""))</f>
        <v>#REF!</v>
      </c>
      <c r="F397" s="103" t="e">
        <f>IF(AND('IOC Input'!#REF!="M-OP",'IOC Input'!#REF!&lt;50000),'IOC Input'!#REF!,IF(AND('IOC Input'!#REF!="M-OP",'IOC Input'!#REF!&gt;=50000),'IOC Input'!#REF!,""))</f>
        <v>#REF!</v>
      </c>
      <c r="G397" s="103" t="e">
        <f>IF(AND('IOC Input'!#REF!="M-OP",'IOC Input'!#REF!&lt;50000),'IOC Input'!#REF!,IF(AND('IOC Input'!#REF!="M-OP",'IOC Input'!#REF!&gt;=50000),'IOC Input'!#REF!,""))</f>
        <v>#REF!</v>
      </c>
      <c r="H397" s="103" t="e">
        <f>IF(AND('IOC Input'!#REF!="M-OP",'IOC Input'!#REF!&lt;50000),'IOC Input'!#REF!,IF(AND('IOC Input'!#REF!="M-OP",'IOC Input'!#REF!&gt;=50000),'IOC Input'!#REF!,""))</f>
        <v>#REF!</v>
      </c>
      <c r="I397" s="103" t="e">
        <f>IF(AND('IOC Input'!#REF!="M-OP",'IOC Input'!#REF!&lt;50000),'IOC Input'!#REF!,IF(AND('IOC Input'!#REF!="M-OP",'IOC Input'!#REF!&gt;=50000),'IOC Input'!#REF!,""))</f>
        <v>#REF!</v>
      </c>
      <c r="J397" s="105" t="e">
        <f>IF(AND('IOC Input'!#REF!="M-OP",'IOC Input'!#REF!&lt;50000),RIGHT('IOC Input'!#REF!,6),IF(AND('IOC Input'!#REF!="M-OP",'IOC Input'!#REF!&gt;=50000),RIGHT('IOC Input'!#REF!,6),""))</f>
        <v>#REF!</v>
      </c>
      <c r="K397" s="106" t="e">
        <f>IF(AND('IOC Input'!#REF!="M-OP",'IOC Input'!#REF!="C"),'IOC Input'!#REF!,"")</f>
        <v>#REF!</v>
      </c>
      <c r="L397" s="106" t="e">
        <f>IF(AND('IOC Input'!#REF!="M-OP",'IOC Input'!#REF!="D"),'IOC Input'!#REF!,"")</f>
        <v>#REF!</v>
      </c>
      <c r="M397" t="e">
        <f t="shared" si="39"/>
        <v>#REF!</v>
      </c>
    </row>
    <row r="398" spans="1:13" ht="18.75">
      <c r="A398" s="102" t="s">
        <v>111</v>
      </c>
      <c r="B398" s="103" t="e">
        <f>IF(AND('IOC Input'!#REF!="M-OP",'IOC Input'!#REF!&lt;50000),'IOC Input'!#REF!,IF(AND('IOC Input'!#REF!="M-OP",'IOC Input'!#REF!&gt;=50000),'IOC Input'!#REF!,""))</f>
        <v>#REF!</v>
      </c>
      <c r="C398" s="103" t="e">
        <f>IF(AND('IOC Input'!#REF!="M-OP",'IOC Input'!#REF!&lt;50000),'IOC Input'!#REF!,IF(AND('IOC Input'!#REF!="M-OP",'IOC Input'!#REF!&gt;=50000),'IOC Input'!#REF!,""))</f>
        <v>#REF!</v>
      </c>
      <c r="D398" s="103" t="e">
        <f>IF(AND('IOC Input'!#REF!="M-OP",'IOC Input'!#REF!&lt;50000),'IOC Input'!#REF!,IF(AND('IOC Input'!#REF!="M-OP",'IOC Input'!#REF!&gt;=50000),'IOC Input'!#REF!,""))</f>
        <v>#REF!</v>
      </c>
      <c r="E398" s="103" t="e">
        <f>IF(AND('IOC Input'!#REF!="M-OP",'IOC Input'!#REF!&lt;50000),'IOC Input'!#REF!,IF(AND('IOC Input'!#REF!="M-OP",'IOC Input'!#REF!&gt;=50000),'IOC Input'!#REF!,""))</f>
        <v>#REF!</v>
      </c>
      <c r="F398" s="103" t="e">
        <f>IF(AND('IOC Input'!#REF!="M-OP",'IOC Input'!#REF!&lt;50000),'IOC Input'!#REF!,IF(AND('IOC Input'!#REF!="M-OP",'IOC Input'!#REF!&gt;=50000),'IOC Input'!#REF!,""))</f>
        <v>#REF!</v>
      </c>
      <c r="G398" s="103" t="e">
        <f>IF(AND('IOC Input'!#REF!="M-OP",'IOC Input'!#REF!&lt;50000),'IOC Input'!#REF!,IF(AND('IOC Input'!#REF!="M-OP",'IOC Input'!#REF!&gt;=50000),'IOC Input'!#REF!,""))</f>
        <v>#REF!</v>
      </c>
      <c r="H398" s="107"/>
      <c r="I398" s="103" t="e">
        <f>IF(AND('IOC Input'!#REF!="M-OP",'IOC Input'!#REF!&lt;50000),'IOC Input'!#REF!,IF(AND('IOC Input'!#REF!="M-OP",'IOC Input'!#REF!&gt;=50000),'IOC Input'!#REF!,""))</f>
        <v>#REF!</v>
      </c>
      <c r="J398" s="105" t="e">
        <f>IF(AND('IOC Input'!#REF!="M-OP",'IOC Input'!#REF!&lt;50000),RIGHT('IOC Input'!#REF!,6),IF(AND('IOC Input'!#REF!="M-OP",'IOC Input'!#REF!&gt;=50000),RIGHT('IOC Input'!#REF!,6),""))</f>
        <v>#REF!</v>
      </c>
      <c r="K398" s="106" t="e">
        <f>IF(AND('IOC Input'!#REF!="M-OP",'IOC Input'!#REF!="C"),'IOC Input'!#REF!,"")</f>
        <v>#REF!</v>
      </c>
      <c r="L398" s="106" t="e">
        <f>IF(AND('IOC Input'!#REF!="M-OP",'IOC Input'!#REF!="D"),'IOC Input'!#REF!,"")</f>
        <v>#REF!</v>
      </c>
      <c r="M398" t="e">
        <f t="shared" si="39"/>
        <v>#REF!</v>
      </c>
    </row>
    <row r="399" spans="1:13" ht="18.75">
      <c r="A399" s="102"/>
      <c r="B399" s="103"/>
      <c r="C399" s="104"/>
      <c r="D399" s="103"/>
      <c r="E399" s="104"/>
      <c r="F399" s="103"/>
      <c r="G399" s="103"/>
      <c r="H399" s="104"/>
      <c r="I399" s="103"/>
      <c r="J399" s="105"/>
      <c r="K399" s="106"/>
      <c r="L399" s="106"/>
    </row>
    <row r="400" spans="1:13" ht="18.75">
      <c r="A400" s="102" t="s">
        <v>111</v>
      </c>
      <c r="B400" s="103" t="e">
        <f>IF(AND('IOC Input'!#REF!="M-OP",'IOC Input'!#REF!&lt;50000),"119503",IF(AND('IOC Input'!#REF!="M-OP",'IOC Input'!#REF!&gt;=50000),"119500",""))</f>
        <v>#REF!</v>
      </c>
      <c r="C400" s="104"/>
      <c r="D400" s="103"/>
      <c r="E400" s="104"/>
      <c r="F400" s="103"/>
      <c r="G400" s="103"/>
      <c r="H400" s="103" t="e">
        <f>IF(AND('IOC Input'!#REF!="M-OP",'IOC Input'!#REF!&lt;50000),'IOC Input'!#REF!,IF(AND('IOC Input'!#REF!="M-OP",'IOC Input'!#REF!&gt;=50000),'IOC Input'!#REF!,""))</f>
        <v>#REF!</v>
      </c>
      <c r="I400" s="103" t="e">
        <f>+I401</f>
        <v>#REF!</v>
      </c>
      <c r="J400" s="105" t="e">
        <f>+J401</f>
        <v>#REF!</v>
      </c>
      <c r="K400" s="106" t="e">
        <f>IF(AND('IOC Input'!#REF!="M-OP",'IOC Input'!#REF!="C"),'IOC Input'!#REF!,"")</f>
        <v>#REF!</v>
      </c>
      <c r="L400" s="106" t="e">
        <f>IF(AND('IOC Input'!#REF!="M-OP",'IOC Input'!#REF!="D"),'IOC Input'!#REF!,"")</f>
        <v>#REF!</v>
      </c>
      <c r="M400" t="e">
        <f>IF(SUM(K400:L400)&gt;0,1,0)</f>
        <v>#REF!</v>
      </c>
    </row>
    <row r="401" spans="1:13" ht="18.75">
      <c r="A401" s="102" t="s">
        <v>111</v>
      </c>
      <c r="B401" s="103" t="e">
        <f>IF(AND('IOC Input'!#REF!="M-OP",'IOC Input'!#REF!&lt;50000),'IOC Input'!#REF!,IF(AND('IOC Input'!#REF!="M-OP",'IOC Input'!#REF!&gt;=50000),'IOC Input'!#REF!,""))</f>
        <v>#REF!</v>
      </c>
      <c r="C401" s="103" t="e">
        <f>IF(AND('IOC Input'!#REF!="M-OP",'IOC Input'!#REF!&lt;50000),'IOC Input'!#REF!,IF(AND('IOC Input'!#REF!="M-OP",'IOC Input'!#REF!&gt;=50000),'IOC Input'!#REF!,""))</f>
        <v>#REF!</v>
      </c>
      <c r="D401" s="103" t="e">
        <f>IF(AND('IOC Input'!#REF!="M-OP",'IOC Input'!#REF!&lt;50000),'IOC Input'!#REF!,IF(AND('IOC Input'!#REF!="M-OP",'IOC Input'!#REF!&gt;=50000),'IOC Input'!#REF!,""))</f>
        <v>#REF!</v>
      </c>
      <c r="E401" s="103" t="e">
        <f>IF(AND('IOC Input'!#REF!="M-OP",'IOC Input'!#REF!&lt;50000),'IOC Input'!#REF!,IF(AND('IOC Input'!#REF!="M-OP",'IOC Input'!#REF!&gt;=50000),'IOC Input'!#REF!,""))</f>
        <v>#REF!</v>
      </c>
      <c r="F401" s="103" t="e">
        <f>IF(AND('IOC Input'!#REF!="M-OP",'IOC Input'!#REF!&lt;50000),'IOC Input'!#REF!,IF(AND('IOC Input'!#REF!="M-OP",'IOC Input'!#REF!&gt;=50000),'IOC Input'!#REF!,""))</f>
        <v>#REF!</v>
      </c>
      <c r="G401" s="103" t="e">
        <f>IF(AND('IOC Input'!#REF!="M-OP",'IOC Input'!#REF!&lt;50000),'IOC Input'!#REF!,IF(AND('IOC Input'!#REF!="M-OP",'IOC Input'!#REF!&gt;=50000),'IOC Input'!#REF!,""))</f>
        <v>#REF!</v>
      </c>
      <c r="H401" s="103" t="e">
        <f>IF(AND('IOC Input'!#REF!="M-OP",'IOC Input'!#REF!&lt;50000),'IOC Input'!#REF!,IF(AND('IOC Input'!#REF!="M-OP",'IOC Input'!#REF!&gt;=50000),'IOC Input'!#REF!,""))</f>
        <v>#REF!</v>
      </c>
      <c r="I401" s="103" t="e">
        <f>IF(AND('IOC Input'!#REF!="M-OP",'IOC Input'!#REF!&lt;50000),'IOC Input'!#REF!,IF(AND('IOC Input'!#REF!="M-OP",'IOC Input'!#REF!&gt;=50000),'IOC Input'!#REF!,""))</f>
        <v>#REF!</v>
      </c>
      <c r="J401" s="105" t="e">
        <f>IF(AND('IOC Input'!#REF!="M-OP",'IOC Input'!#REF!&lt;50000),RIGHT('IOC Input'!#REF!,6),IF(AND('IOC Input'!#REF!="M-OP",'IOC Input'!#REF!&gt;=50000),RIGHT('IOC Input'!#REF!,6),""))</f>
        <v>#REF!</v>
      </c>
      <c r="K401" s="106" t="e">
        <f>IF(AND('IOC Input'!#REF!="M-OP",'IOC Input'!#REF!="C"),'IOC Input'!#REF!,"")</f>
        <v>#REF!</v>
      </c>
      <c r="L401" s="106" t="e">
        <f>IF(AND('IOC Input'!#REF!="M-OP",'IOC Input'!#REF!="D"),'IOC Input'!#REF!,"")</f>
        <v>#REF!</v>
      </c>
      <c r="M401" t="e">
        <f t="shared" ref="M401:M407" si="40">IF(SUM(K401:L401)&gt;0,1,0)</f>
        <v>#REF!</v>
      </c>
    </row>
    <row r="402" spans="1:13" ht="18.75">
      <c r="A402" s="102" t="s">
        <v>111</v>
      </c>
      <c r="B402" s="103" t="e">
        <f>IF(AND('IOC Input'!#REF!="M-OP",'IOC Input'!#REF!&lt;50000),'IOC Input'!#REF!,IF(AND('IOC Input'!#REF!="M-OP",'IOC Input'!#REF!&gt;=50000),'IOC Input'!#REF!,""))</f>
        <v>#REF!</v>
      </c>
      <c r="C402" s="103" t="e">
        <f>IF(AND('IOC Input'!#REF!="M-OP",'IOC Input'!#REF!&lt;50000),'IOC Input'!#REF!,IF(AND('IOC Input'!#REF!="M-OP",'IOC Input'!#REF!&gt;=50000),'IOC Input'!#REF!,""))</f>
        <v>#REF!</v>
      </c>
      <c r="D402" s="103" t="e">
        <f>IF(AND('IOC Input'!#REF!="M-OP",'IOC Input'!#REF!&lt;50000),'IOC Input'!#REF!,IF(AND('IOC Input'!#REF!="M-OP",'IOC Input'!#REF!&gt;=50000),'IOC Input'!#REF!,""))</f>
        <v>#REF!</v>
      </c>
      <c r="E402" s="103" t="e">
        <f>IF(AND('IOC Input'!#REF!="M-OP",'IOC Input'!#REF!&lt;50000),'IOC Input'!#REF!,IF(AND('IOC Input'!#REF!="M-OP",'IOC Input'!#REF!&gt;=50000),'IOC Input'!#REF!,""))</f>
        <v>#REF!</v>
      </c>
      <c r="F402" s="103" t="e">
        <f>IF(AND('IOC Input'!#REF!="M-OP",'IOC Input'!#REF!&lt;50000),'IOC Input'!#REF!,IF(AND('IOC Input'!#REF!="M-OP",'IOC Input'!#REF!&gt;=50000),'IOC Input'!#REF!,""))</f>
        <v>#REF!</v>
      </c>
      <c r="G402" s="103" t="e">
        <f>IF(AND('IOC Input'!#REF!="M-OP",'IOC Input'!#REF!&lt;50000),'IOC Input'!#REF!,IF(AND('IOC Input'!#REF!="M-OP",'IOC Input'!#REF!&gt;=50000),'IOC Input'!#REF!,""))</f>
        <v>#REF!</v>
      </c>
      <c r="H402" s="103" t="e">
        <f>IF(AND('IOC Input'!#REF!="M-OP",'IOC Input'!#REF!&lt;50000),'IOC Input'!#REF!,IF(AND('IOC Input'!#REF!="M-OP",'IOC Input'!#REF!&gt;=50000),'IOC Input'!#REF!,""))</f>
        <v>#REF!</v>
      </c>
      <c r="I402" s="103" t="e">
        <f>IF(AND('IOC Input'!#REF!="M-OP",'IOC Input'!#REF!&lt;50000),'IOC Input'!#REF!,IF(AND('IOC Input'!#REF!="M-OP",'IOC Input'!#REF!&gt;=50000),'IOC Input'!#REF!,""))</f>
        <v>#REF!</v>
      </c>
      <c r="J402" s="105" t="e">
        <f>IF(AND('IOC Input'!#REF!="M-OP",'IOC Input'!#REF!&lt;50000),RIGHT('IOC Input'!#REF!,6),IF(AND('IOC Input'!#REF!="M-OP",'IOC Input'!#REF!&gt;=50000),RIGHT('IOC Input'!#REF!,6),""))</f>
        <v>#REF!</v>
      </c>
      <c r="K402" s="106" t="e">
        <f>IF(AND('IOC Input'!#REF!="M-OP",'IOC Input'!#REF!="C"),'IOC Input'!#REF!,"")</f>
        <v>#REF!</v>
      </c>
      <c r="L402" s="106" t="e">
        <f>IF(AND('IOC Input'!#REF!="M-OP",'IOC Input'!#REF!="D"),'IOC Input'!#REF!,"")</f>
        <v>#REF!</v>
      </c>
      <c r="M402" t="e">
        <f t="shared" si="40"/>
        <v>#REF!</v>
      </c>
    </row>
    <row r="403" spans="1:13" ht="18.75">
      <c r="A403" s="102" t="s">
        <v>111</v>
      </c>
      <c r="B403" s="103" t="e">
        <f>IF(AND('IOC Input'!#REF!="M-OP",'IOC Input'!#REF!&lt;50000),'IOC Input'!#REF!,IF(AND('IOC Input'!#REF!="M-OP",'IOC Input'!#REF!&gt;=50000),'IOC Input'!#REF!,""))</f>
        <v>#REF!</v>
      </c>
      <c r="C403" s="103" t="e">
        <f>IF(AND('IOC Input'!#REF!="M-OP",'IOC Input'!#REF!&lt;50000),'IOC Input'!#REF!,IF(AND('IOC Input'!#REF!="M-OP",'IOC Input'!#REF!&gt;=50000),'IOC Input'!#REF!,""))</f>
        <v>#REF!</v>
      </c>
      <c r="D403" s="103" t="e">
        <f>IF(AND('IOC Input'!#REF!="M-OP",'IOC Input'!#REF!&lt;50000),'IOC Input'!#REF!,IF(AND('IOC Input'!#REF!="M-OP",'IOC Input'!#REF!&gt;=50000),'IOC Input'!#REF!,""))</f>
        <v>#REF!</v>
      </c>
      <c r="E403" s="103" t="e">
        <f>IF(AND('IOC Input'!#REF!="M-OP",'IOC Input'!#REF!&lt;50000),'IOC Input'!#REF!,IF(AND('IOC Input'!#REF!="M-OP",'IOC Input'!#REF!&gt;=50000),'IOC Input'!#REF!,""))</f>
        <v>#REF!</v>
      </c>
      <c r="F403" s="103" t="e">
        <f>IF(AND('IOC Input'!#REF!="M-OP",'IOC Input'!#REF!&lt;50000),'IOC Input'!#REF!,IF(AND('IOC Input'!#REF!="M-OP",'IOC Input'!#REF!&gt;=50000),'IOC Input'!#REF!,""))</f>
        <v>#REF!</v>
      </c>
      <c r="G403" s="103" t="e">
        <f>IF(AND('IOC Input'!#REF!="M-OP",'IOC Input'!#REF!&lt;50000),'IOC Input'!#REF!,IF(AND('IOC Input'!#REF!="M-OP",'IOC Input'!#REF!&gt;=50000),'IOC Input'!#REF!,""))</f>
        <v>#REF!</v>
      </c>
      <c r="H403" s="103" t="e">
        <f>IF(AND('IOC Input'!#REF!="M-OP",'IOC Input'!#REF!&lt;50000),'IOC Input'!#REF!,IF(AND('IOC Input'!#REF!="M-OP",'IOC Input'!#REF!&gt;=50000),'IOC Input'!#REF!,""))</f>
        <v>#REF!</v>
      </c>
      <c r="I403" s="103" t="e">
        <f>IF(AND('IOC Input'!#REF!="M-OP",'IOC Input'!#REF!&lt;50000),'IOC Input'!#REF!,IF(AND('IOC Input'!#REF!="M-OP",'IOC Input'!#REF!&gt;=50000),'IOC Input'!#REF!,""))</f>
        <v>#REF!</v>
      </c>
      <c r="J403" s="105" t="e">
        <f>IF(AND('IOC Input'!#REF!="M-OP",'IOC Input'!#REF!&lt;50000),RIGHT('IOC Input'!#REF!,6),IF(AND('IOC Input'!#REF!="M-OP",'IOC Input'!#REF!&gt;=50000),RIGHT('IOC Input'!#REF!,6),""))</f>
        <v>#REF!</v>
      </c>
      <c r="K403" s="106" t="e">
        <f>IF(AND('IOC Input'!#REF!="M-OP",'IOC Input'!#REF!="C"),'IOC Input'!#REF!,"")</f>
        <v>#REF!</v>
      </c>
      <c r="L403" s="106" t="e">
        <f>IF(AND('IOC Input'!#REF!="M-OP",'IOC Input'!#REF!="D"),'IOC Input'!#REF!,"")</f>
        <v>#REF!</v>
      </c>
      <c r="M403" t="e">
        <f t="shared" si="40"/>
        <v>#REF!</v>
      </c>
    </row>
    <row r="404" spans="1:13" ht="18.75">
      <c r="A404" s="102" t="s">
        <v>111</v>
      </c>
      <c r="B404" s="103" t="e">
        <f>IF(AND('IOC Input'!#REF!="M-OP",'IOC Input'!#REF!&lt;50000),'IOC Input'!#REF!,IF(AND('IOC Input'!#REF!="M-OP",'IOC Input'!#REF!&gt;=50000),'IOC Input'!#REF!,""))</f>
        <v>#REF!</v>
      </c>
      <c r="C404" s="103" t="e">
        <f>IF(AND('IOC Input'!#REF!="M-OP",'IOC Input'!#REF!&lt;50000),'IOC Input'!#REF!,IF(AND('IOC Input'!#REF!="M-OP",'IOC Input'!#REF!&gt;=50000),'IOC Input'!#REF!,""))</f>
        <v>#REF!</v>
      </c>
      <c r="D404" s="103" t="e">
        <f>IF(AND('IOC Input'!#REF!="M-OP",'IOC Input'!#REF!&lt;50000),'IOC Input'!#REF!,IF(AND('IOC Input'!#REF!="M-OP",'IOC Input'!#REF!&gt;=50000),'IOC Input'!#REF!,""))</f>
        <v>#REF!</v>
      </c>
      <c r="E404" s="103" t="e">
        <f>IF(AND('IOC Input'!#REF!="M-OP",'IOC Input'!#REF!&lt;50000),'IOC Input'!#REF!,IF(AND('IOC Input'!#REF!="M-OP",'IOC Input'!#REF!&gt;=50000),'IOC Input'!#REF!,""))</f>
        <v>#REF!</v>
      </c>
      <c r="F404" s="103" t="e">
        <f>IF(AND('IOC Input'!#REF!="M-OP",'IOC Input'!#REF!&lt;50000),'IOC Input'!#REF!,IF(AND('IOC Input'!#REF!="M-OP",'IOC Input'!#REF!&gt;=50000),'IOC Input'!#REF!,""))</f>
        <v>#REF!</v>
      </c>
      <c r="G404" s="103" t="e">
        <f>IF(AND('IOC Input'!#REF!="M-OP",'IOC Input'!#REF!&lt;50000),'IOC Input'!#REF!,IF(AND('IOC Input'!#REF!="M-OP",'IOC Input'!#REF!&gt;=50000),'IOC Input'!#REF!,""))</f>
        <v>#REF!</v>
      </c>
      <c r="H404" s="103" t="e">
        <f>IF(AND('IOC Input'!#REF!="M-OP",'IOC Input'!#REF!&lt;50000),'IOC Input'!#REF!,IF(AND('IOC Input'!#REF!="M-OP",'IOC Input'!#REF!&gt;=50000),'IOC Input'!#REF!,""))</f>
        <v>#REF!</v>
      </c>
      <c r="I404" s="103" t="e">
        <f>IF(AND('IOC Input'!#REF!="M-OP",'IOC Input'!#REF!&lt;50000),'IOC Input'!#REF!,IF(AND('IOC Input'!#REF!="M-OP",'IOC Input'!#REF!&gt;=50000),'IOC Input'!#REF!,""))</f>
        <v>#REF!</v>
      </c>
      <c r="J404" s="105" t="e">
        <f>IF(AND('IOC Input'!#REF!="M-OP",'IOC Input'!#REF!&lt;50000),RIGHT('IOC Input'!#REF!,6),IF(AND('IOC Input'!#REF!="M-OP",'IOC Input'!#REF!&gt;=50000),RIGHT('IOC Input'!#REF!,6),""))</f>
        <v>#REF!</v>
      </c>
      <c r="K404" s="106" t="e">
        <f>IF(AND('IOC Input'!#REF!="M-OP",'IOC Input'!#REF!="C"),'IOC Input'!#REF!,"")</f>
        <v>#REF!</v>
      </c>
      <c r="L404" s="106" t="e">
        <f>IF(AND('IOC Input'!#REF!="M-OP",'IOC Input'!#REF!="D"),'IOC Input'!#REF!,"")</f>
        <v>#REF!</v>
      </c>
      <c r="M404" t="e">
        <f t="shared" si="40"/>
        <v>#REF!</v>
      </c>
    </row>
    <row r="405" spans="1:13" ht="18.75">
      <c r="A405" s="102" t="s">
        <v>111</v>
      </c>
      <c r="B405" s="103" t="e">
        <f>IF(AND('IOC Input'!#REF!="M-OP",'IOC Input'!#REF!&lt;50000),'IOC Input'!#REF!,IF(AND('IOC Input'!#REF!="M-OP",'IOC Input'!#REF!&gt;=50000),'IOC Input'!#REF!,""))</f>
        <v>#REF!</v>
      </c>
      <c r="C405" s="103" t="e">
        <f>IF(AND('IOC Input'!#REF!="M-OP",'IOC Input'!#REF!&lt;50000),'IOC Input'!#REF!,IF(AND('IOC Input'!#REF!="M-OP",'IOC Input'!#REF!&gt;=50000),'IOC Input'!#REF!,""))</f>
        <v>#REF!</v>
      </c>
      <c r="D405" s="103" t="e">
        <f>IF(AND('IOC Input'!#REF!="M-OP",'IOC Input'!#REF!&lt;50000),'IOC Input'!#REF!,IF(AND('IOC Input'!#REF!="M-OP",'IOC Input'!#REF!&gt;=50000),'IOC Input'!#REF!,""))</f>
        <v>#REF!</v>
      </c>
      <c r="E405" s="103" t="e">
        <f>IF(AND('IOC Input'!#REF!="M-OP",'IOC Input'!#REF!&lt;50000),'IOC Input'!#REF!,IF(AND('IOC Input'!#REF!="M-OP",'IOC Input'!#REF!&gt;=50000),'IOC Input'!#REF!,""))</f>
        <v>#REF!</v>
      </c>
      <c r="F405" s="103" t="e">
        <f>IF(AND('IOC Input'!#REF!="M-OP",'IOC Input'!#REF!&lt;50000),'IOC Input'!#REF!,IF(AND('IOC Input'!#REF!="M-OP",'IOC Input'!#REF!&gt;=50000),'IOC Input'!#REF!,""))</f>
        <v>#REF!</v>
      </c>
      <c r="G405" s="103" t="e">
        <f>IF(AND('IOC Input'!#REF!="M-OP",'IOC Input'!#REF!&lt;50000),'IOC Input'!#REF!,IF(AND('IOC Input'!#REF!="M-OP",'IOC Input'!#REF!&gt;=50000),'IOC Input'!#REF!,""))</f>
        <v>#REF!</v>
      </c>
      <c r="H405" s="103" t="e">
        <f>IF(AND('IOC Input'!#REF!="M-OP",'IOC Input'!#REF!&lt;50000),'IOC Input'!#REF!,IF(AND('IOC Input'!#REF!="M-OP",'IOC Input'!#REF!&gt;=50000),'IOC Input'!#REF!,""))</f>
        <v>#REF!</v>
      </c>
      <c r="I405" s="103" t="e">
        <f>IF(AND('IOC Input'!#REF!="M-OP",'IOC Input'!#REF!&lt;50000),'IOC Input'!#REF!,IF(AND('IOC Input'!#REF!="M-OP",'IOC Input'!#REF!&gt;=50000),'IOC Input'!#REF!,""))</f>
        <v>#REF!</v>
      </c>
      <c r="J405" s="105" t="e">
        <f>IF(AND('IOC Input'!#REF!="M-OP",'IOC Input'!#REF!&lt;50000),RIGHT('IOC Input'!#REF!,6),IF(AND('IOC Input'!#REF!="M-OP",'IOC Input'!#REF!&gt;=50000),RIGHT('IOC Input'!#REF!,6),""))</f>
        <v>#REF!</v>
      </c>
      <c r="K405" s="106" t="e">
        <f>IF(AND('IOC Input'!#REF!="M-OP",'IOC Input'!#REF!="C"),'IOC Input'!#REF!,"")</f>
        <v>#REF!</v>
      </c>
      <c r="L405" s="106" t="e">
        <f>IF(AND('IOC Input'!#REF!="M-OP",'IOC Input'!#REF!="D"),'IOC Input'!#REF!,"")</f>
        <v>#REF!</v>
      </c>
      <c r="M405" t="e">
        <f t="shared" si="40"/>
        <v>#REF!</v>
      </c>
    </row>
    <row r="406" spans="1:13" ht="18.75">
      <c r="A406" s="102" t="s">
        <v>111</v>
      </c>
      <c r="B406" s="103" t="e">
        <f>IF(AND('IOC Input'!#REF!="M-OP",'IOC Input'!#REF!&lt;50000),'IOC Input'!#REF!,IF(AND('IOC Input'!#REF!="M-OP",'IOC Input'!#REF!&gt;=50000),'IOC Input'!#REF!,""))</f>
        <v>#REF!</v>
      </c>
      <c r="C406" s="103" t="e">
        <f>IF(AND('IOC Input'!#REF!="M-OP",'IOC Input'!#REF!&lt;50000),'IOC Input'!#REF!,IF(AND('IOC Input'!#REF!="M-OP",'IOC Input'!#REF!&gt;=50000),'IOC Input'!#REF!,""))</f>
        <v>#REF!</v>
      </c>
      <c r="D406" s="103" t="e">
        <f>IF(AND('IOC Input'!#REF!="M-OP",'IOC Input'!#REF!&lt;50000),'IOC Input'!#REF!,IF(AND('IOC Input'!#REF!="M-OP",'IOC Input'!#REF!&gt;=50000),'IOC Input'!#REF!,""))</f>
        <v>#REF!</v>
      </c>
      <c r="E406" s="103" t="e">
        <f>IF(AND('IOC Input'!#REF!="M-OP",'IOC Input'!#REF!&lt;50000),'IOC Input'!#REF!,IF(AND('IOC Input'!#REF!="M-OP",'IOC Input'!#REF!&gt;=50000),'IOC Input'!#REF!,""))</f>
        <v>#REF!</v>
      </c>
      <c r="F406" s="103" t="e">
        <f>IF(AND('IOC Input'!#REF!="M-OP",'IOC Input'!#REF!&lt;50000),'IOC Input'!#REF!,IF(AND('IOC Input'!#REF!="M-OP",'IOC Input'!#REF!&gt;=50000),'IOC Input'!#REF!,""))</f>
        <v>#REF!</v>
      </c>
      <c r="G406" s="103" t="e">
        <f>IF(AND('IOC Input'!#REF!="M-OP",'IOC Input'!#REF!&lt;50000),'IOC Input'!#REF!,IF(AND('IOC Input'!#REF!="M-OP",'IOC Input'!#REF!&gt;=50000),'IOC Input'!#REF!,""))</f>
        <v>#REF!</v>
      </c>
      <c r="H406" s="103" t="e">
        <f>IF(AND('IOC Input'!#REF!="M-OP",'IOC Input'!#REF!&lt;50000),'IOC Input'!#REF!,IF(AND('IOC Input'!#REF!="M-OP",'IOC Input'!#REF!&gt;=50000),'IOC Input'!#REF!,""))</f>
        <v>#REF!</v>
      </c>
      <c r="I406" s="103" t="e">
        <f>IF(AND('IOC Input'!#REF!="M-OP",'IOC Input'!#REF!&lt;50000),'IOC Input'!#REF!,IF(AND('IOC Input'!#REF!="M-OP",'IOC Input'!#REF!&gt;=50000),'IOC Input'!#REF!,""))</f>
        <v>#REF!</v>
      </c>
      <c r="J406" s="105" t="e">
        <f>IF(AND('IOC Input'!#REF!="M-OP",'IOC Input'!#REF!&lt;50000),RIGHT('IOC Input'!#REF!,6),IF(AND('IOC Input'!#REF!="M-OP",'IOC Input'!#REF!&gt;=50000),RIGHT('IOC Input'!#REF!,6),""))</f>
        <v>#REF!</v>
      </c>
      <c r="K406" s="106" t="e">
        <f>IF(AND('IOC Input'!#REF!="M-OP",'IOC Input'!#REF!="C"),'IOC Input'!#REF!,"")</f>
        <v>#REF!</v>
      </c>
      <c r="L406" s="106" t="e">
        <f>IF(AND('IOC Input'!#REF!="M-OP",'IOC Input'!#REF!="D"),'IOC Input'!#REF!,"")</f>
        <v>#REF!</v>
      </c>
      <c r="M406" t="e">
        <f t="shared" si="40"/>
        <v>#REF!</v>
      </c>
    </row>
    <row r="407" spans="1:13" ht="18.75">
      <c r="A407" s="102" t="s">
        <v>111</v>
      </c>
      <c r="B407" s="103" t="e">
        <f>IF(AND('IOC Input'!#REF!="M-OP",'IOC Input'!#REF!&lt;50000),'IOC Input'!#REF!,IF(AND('IOC Input'!#REF!="M-OP",'IOC Input'!#REF!&gt;=50000),'IOC Input'!#REF!,""))</f>
        <v>#REF!</v>
      </c>
      <c r="C407" s="103" t="e">
        <f>IF(AND('IOC Input'!#REF!="M-OP",'IOC Input'!#REF!&lt;50000),'IOC Input'!#REF!,IF(AND('IOC Input'!#REF!="M-OP",'IOC Input'!#REF!&gt;=50000),'IOC Input'!#REF!,""))</f>
        <v>#REF!</v>
      </c>
      <c r="D407" s="103" t="e">
        <f>IF(AND('IOC Input'!#REF!="M-OP",'IOC Input'!#REF!&lt;50000),'IOC Input'!#REF!,IF(AND('IOC Input'!#REF!="M-OP",'IOC Input'!#REF!&gt;=50000),'IOC Input'!#REF!,""))</f>
        <v>#REF!</v>
      </c>
      <c r="E407" s="103" t="e">
        <f>IF(AND('IOC Input'!#REF!="M-OP",'IOC Input'!#REF!&lt;50000),'IOC Input'!#REF!,IF(AND('IOC Input'!#REF!="M-OP",'IOC Input'!#REF!&gt;=50000),'IOC Input'!#REF!,""))</f>
        <v>#REF!</v>
      </c>
      <c r="F407" s="103" t="e">
        <f>IF(AND('IOC Input'!#REF!="M-OP",'IOC Input'!#REF!&lt;50000),'IOC Input'!#REF!,IF(AND('IOC Input'!#REF!="M-OP",'IOC Input'!#REF!&gt;=50000),'IOC Input'!#REF!,""))</f>
        <v>#REF!</v>
      </c>
      <c r="G407" s="103" t="e">
        <f>IF(AND('IOC Input'!#REF!="M-OP",'IOC Input'!#REF!&lt;50000),'IOC Input'!#REF!,IF(AND('IOC Input'!#REF!="M-OP",'IOC Input'!#REF!&gt;=50000),'IOC Input'!#REF!,""))</f>
        <v>#REF!</v>
      </c>
      <c r="H407" s="107"/>
      <c r="I407" s="103" t="e">
        <f>IF(AND('IOC Input'!#REF!="M-OP",'IOC Input'!#REF!&lt;50000),'IOC Input'!#REF!,IF(AND('IOC Input'!#REF!="M-OP",'IOC Input'!#REF!&gt;=50000),'IOC Input'!#REF!,""))</f>
        <v>#REF!</v>
      </c>
      <c r="J407" s="105" t="e">
        <f>IF(AND('IOC Input'!#REF!="M-OP",'IOC Input'!#REF!&lt;50000),RIGHT('IOC Input'!#REF!,6),IF(AND('IOC Input'!#REF!="M-OP",'IOC Input'!#REF!&gt;=50000),RIGHT('IOC Input'!#REF!,6),""))</f>
        <v>#REF!</v>
      </c>
      <c r="K407" s="106" t="e">
        <f>IF(AND('IOC Input'!#REF!="M-OP",'IOC Input'!#REF!="C"),'IOC Input'!#REF!,"")</f>
        <v>#REF!</v>
      </c>
      <c r="L407" s="106" t="e">
        <f>IF(AND('IOC Input'!#REF!="M-OP",'IOC Input'!#REF!="D"),'IOC Input'!#REF!,"")</f>
        <v>#REF!</v>
      </c>
      <c r="M407" t="e">
        <f t="shared" si="40"/>
        <v>#REF!</v>
      </c>
    </row>
    <row r="408" spans="1:13" ht="18.75">
      <c r="A408" s="102"/>
      <c r="B408" s="103"/>
      <c r="C408" s="104"/>
      <c r="D408" s="103"/>
      <c r="E408" s="104"/>
      <c r="F408" s="103"/>
      <c r="G408" s="103"/>
      <c r="H408" s="104"/>
      <c r="I408" s="103"/>
      <c r="J408" s="105"/>
      <c r="K408" s="106"/>
      <c r="L408" s="106"/>
    </row>
    <row r="409" spans="1:13" ht="18.75">
      <c r="A409" s="102" t="s">
        <v>111</v>
      </c>
      <c r="B409" s="103" t="e">
        <f>IF(AND('IOC Input'!#REF!="M-OP",'IOC Input'!#REF!&lt;50000),"119503",IF(AND('IOC Input'!#REF!="M-OP",'IOC Input'!#REF!&gt;=50000),"119500",""))</f>
        <v>#REF!</v>
      </c>
      <c r="C409" s="104"/>
      <c r="D409" s="103"/>
      <c r="E409" s="104"/>
      <c r="F409" s="103"/>
      <c r="G409" s="103"/>
      <c r="H409" s="103" t="e">
        <f>IF(AND('IOC Input'!#REF!="M-OP",'IOC Input'!#REF!&lt;50000),'IOC Input'!#REF!,IF(AND('IOC Input'!#REF!="M-OP",'IOC Input'!#REF!&gt;=50000),'IOC Input'!#REF!,""))</f>
        <v>#REF!</v>
      </c>
      <c r="I409" s="103" t="e">
        <f>+I410</f>
        <v>#REF!</v>
      </c>
      <c r="J409" s="105" t="e">
        <f>+J410</f>
        <v>#REF!</v>
      </c>
      <c r="K409" s="106" t="e">
        <f>IF(AND('IOC Input'!#REF!="M-OP",'IOC Input'!#REF!="C"),'IOC Input'!#REF!,"")</f>
        <v>#REF!</v>
      </c>
      <c r="L409" s="106" t="e">
        <f>IF(AND('IOC Input'!#REF!="M-OP",'IOC Input'!#REF!="D"),'IOC Input'!#REF!,"")</f>
        <v>#REF!</v>
      </c>
      <c r="M409" t="e">
        <f>IF(SUM(K409:L409)&gt;0,1,0)</f>
        <v>#REF!</v>
      </c>
    </row>
    <row r="410" spans="1:13" ht="18.75">
      <c r="A410" s="102" t="s">
        <v>111</v>
      </c>
      <c r="B410" s="103" t="e">
        <f>IF(AND('IOC Input'!#REF!="M-OP",'IOC Input'!#REF!&lt;50000),'IOC Input'!#REF!,IF(AND('IOC Input'!#REF!="M-OP",'IOC Input'!#REF!&gt;=50000),'IOC Input'!#REF!,""))</f>
        <v>#REF!</v>
      </c>
      <c r="C410" s="103" t="e">
        <f>IF(AND('IOC Input'!#REF!="M-OP",'IOC Input'!#REF!&lt;50000),'IOC Input'!#REF!,IF(AND('IOC Input'!#REF!="M-OP",'IOC Input'!#REF!&gt;=50000),'IOC Input'!#REF!,""))</f>
        <v>#REF!</v>
      </c>
      <c r="D410" s="103" t="e">
        <f>IF(AND('IOC Input'!#REF!="M-OP",'IOC Input'!#REF!&lt;50000),'IOC Input'!#REF!,IF(AND('IOC Input'!#REF!="M-OP",'IOC Input'!#REF!&gt;=50000),'IOC Input'!#REF!,""))</f>
        <v>#REF!</v>
      </c>
      <c r="E410" s="103" t="e">
        <f>IF(AND('IOC Input'!#REF!="M-OP",'IOC Input'!#REF!&lt;50000),'IOC Input'!#REF!,IF(AND('IOC Input'!#REF!="M-OP",'IOC Input'!#REF!&gt;=50000),'IOC Input'!#REF!,""))</f>
        <v>#REF!</v>
      </c>
      <c r="F410" s="103" t="e">
        <f>IF(AND('IOC Input'!#REF!="M-OP",'IOC Input'!#REF!&lt;50000),'IOC Input'!#REF!,IF(AND('IOC Input'!#REF!="M-OP",'IOC Input'!#REF!&gt;=50000),'IOC Input'!#REF!,""))</f>
        <v>#REF!</v>
      </c>
      <c r="G410" s="103" t="e">
        <f>IF(AND('IOC Input'!#REF!="M-OP",'IOC Input'!#REF!&lt;50000),'IOC Input'!#REF!,IF(AND('IOC Input'!#REF!="M-OP",'IOC Input'!#REF!&gt;=50000),'IOC Input'!#REF!,""))</f>
        <v>#REF!</v>
      </c>
      <c r="H410" s="103" t="e">
        <f>IF(AND('IOC Input'!#REF!="M-OP",'IOC Input'!#REF!&lt;50000),'IOC Input'!#REF!,IF(AND('IOC Input'!#REF!="M-OP",'IOC Input'!#REF!&gt;=50000),'IOC Input'!#REF!,""))</f>
        <v>#REF!</v>
      </c>
      <c r="I410" s="103" t="e">
        <f>IF(AND('IOC Input'!#REF!="M-OP",'IOC Input'!#REF!&lt;50000),'IOC Input'!#REF!,IF(AND('IOC Input'!#REF!="M-OP",'IOC Input'!#REF!&gt;=50000),'IOC Input'!#REF!,""))</f>
        <v>#REF!</v>
      </c>
      <c r="J410" s="105" t="e">
        <f>IF(AND('IOC Input'!#REF!="M-OP",'IOC Input'!#REF!&lt;50000),RIGHT('IOC Input'!#REF!,6),IF(AND('IOC Input'!#REF!="M-OP",'IOC Input'!#REF!&gt;=50000),RIGHT('IOC Input'!#REF!,6),""))</f>
        <v>#REF!</v>
      </c>
      <c r="K410" s="106" t="e">
        <f>IF(AND('IOC Input'!#REF!="M-OP",'IOC Input'!#REF!="C"),'IOC Input'!#REF!,"")</f>
        <v>#REF!</v>
      </c>
      <c r="L410" s="106" t="e">
        <f>IF(AND('IOC Input'!#REF!="M-OP",'IOC Input'!#REF!="D"),'IOC Input'!#REF!,"")</f>
        <v>#REF!</v>
      </c>
      <c r="M410" t="e">
        <f t="shared" ref="M410:M416" si="41">IF(SUM(K410:L410)&gt;0,1,0)</f>
        <v>#REF!</v>
      </c>
    </row>
    <row r="411" spans="1:13" ht="18.75">
      <c r="A411" s="102" t="s">
        <v>111</v>
      </c>
      <c r="B411" s="103" t="e">
        <f>IF(AND('IOC Input'!#REF!="M-OP",'IOC Input'!#REF!&lt;50000),'IOC Input'!#REF!,IF(AND('IOC Input'!#REF!="M-OP",'IOC Input'!#REF!&gt;=50000),'IOC Input'!#REF!,""))</f>
        <v>#REF!</v>
      </c>
      <c r="C411" s="103" t="e">
        <f>IF(AND('IOC Input'!#REF!="M-OP",'IOC Input'!#REF!&lt;50000),'IOC Input'!#REF!,IF(AND('IOC Input'!#REF!="M-OP",'IOC Input'!#REF!&gt;=50000),'IOC Input'!#REF!,""))</f>
        <v>#REF!</v>
      </c>
      <c r="D411" s="103" t="e">
        <f>IF(AND('IOC Input'!#REF!="M-OP",'IOC Input'!#REF!&lt;50000),'IOC Input'!#REF!,IF(AND('IOC Input'!#REF!="M-OP",'IOC Input'!#REF!&gt;=50000),'IOC Input'!#REF!,""))</f>
        <v>#REF!</v>
      </c>
      <c r="E411" s="103" t="e">
        <f>IF(AND('IOC Input'!#REF!="M-OP",'IOC Input'!#REF!&lt;50000),'IOC Input'!#REF!,IF(AND('IOC Input'!#REF!="M-OP",'IOC Input'!#REF!&gt;=50000),'IOC Input'!#REF!,""))</f>
        <v>#REF!</v>
      </c>
      <c r="F411" s="103" t="e">
        <f>IF(AND('IOC Input'!#REF!="M-OP",'IOC Input'!#REF!&lt;50000),'IOC Input'!#REF!,IF(AND('IOC Input'!#REF!="M-OP",'IOC Input'!#REF!&gt;=50000),'IOC Input'!#REF!,""))</f>
        <v>#REF!</v>
      </c>
      <c r="G411" s="103" t="e">
        <f>IF(AND('IOC Input'!#REF!="M-OP",'IOC Input'!#REF!&lt;50000),'IOC Input'!#REF!,IF(AND('IOC Input'!#REF!="M-OP",'IOC Input'!#REF!&gt;=50000),'IOC Input'!#REF!,""))</f>
        <v>#REF!</v>
      </c>
      <c r="H411" s="103" t="e">
        <f>IF(AND('IOC Input'!#REF!="M-OP",'IOC Input'!#REF!&lt;50000),'IOC Input'!#REF!,IF(AND('IOC Input'!#REF!="M-OP",'IOC Input'!#REF!&gt;=50000),'IOC Input'!#REF!,""))</f>
        <v>#REF!</v>
      </c>
      <c r="I411" s="103" t="e">
        <f>IF(AND('IOC Input'!#REF!="M-OP",'IOC Input'!#REF!&lt;50000),'IOC Input'!#REF!,IF(AND('IOC Input'!#REF!="M-OP",'IOC Input'!#REF!&gt;=50000),'IOC Input'!#REF!,""))</f>
        <v>#REF!</v>
      </c>
      <c r="J411" s="105" t="e">
        <f>IF(AND('IOC Input'!#REF!="M-OP",'IOC Input'!#REF!&lt;50000),RIGHT('IOC Input'!#REF!,6),IF(AND('IOC Input'!#REF!="M-OP",'IOC Input'!#REF!&gt;=50000),RIGHT('IOC Input'!#REF!,6),""))</f>
        <v>#REF!</v>
      </c>
      <c r="K411" s="106" t="e">
        <f>IF(AND('IOC Input'!#REF!="M-OP",'IOC Input'!#REF!="C"),'IOC Input'!#REF!,"")</f>
        <v>#REF!</v>
      </c>
      <c r="L411" s="106" t="e">
        <f>IF(AND('IOC Input'!#REF!="M-OP",'IOC Input'!#REF!="D"),'IOC Input'!#REF!,"")</f>
        <v>#REF!</v>
      </c>
      <c r="M411" t="e">
        <f t="shared" si="41"/>
        <v>#REF!</v>
      </c>
    </row>
    <row r="412" spans="1:13" ht="18.75">
      <c r="A412" s="102" t="s">
        <v>111</v>
      </c>
      <c r="B412" s="103" t="e">
        <f>IF(AND('IOC Input'!#REF!="M-OP",'IOC Input'!#REF!&lt;50000),'IOC Input'!#REF!,IF(AND('IOC Input'!#REF!="M-OP",'IOC Input'!#REF!&gt;=50000),'IOC Input'!#REF!,""))</f>
        <v>#REF!</v>
      </c>
      <c r="C412" s="103" t="e">
        <f>IF(AND('IOC Input'!#REF!="M-OP",'IOC Input'!#REF!&lt;50000),'IOC Input'!#REF!,IF(AND('IOC Input'!#REF!="M-OP",'IOC Input'!#REF!&gt;=50000),'IOC Input'!#REF!,""))</f>
        <v>#REF!</v>
      </c>
      <c r="D412" s="103" t="e">
        <f>IF(AND('IOC Input'!#REF!="M-OP",'IOC Input'!#REF!&lt;50000),'IOC Input'!#REF!,IF(AND('IOC Input'!#REF!="M-OP",'IOC Input'!#REF!&gt;=50000),'IOC Input'!#REF!,""))</f>
        <v>#REF!</v>
      </c>
      <c r="E412" s="103" t="e">
        <f>IF(AND('IOC Input'!#REF!="M-OP",'IOC Input'!#REF!&lt;50000),'IOC Input'!#REF!,IF(AND('IOC Input'!#REF!="M-OP",'IOC Input'!#REF!&gt;=50000),'IOC Input'!#REF!,""))</f>
        <v>#REF!</v>
      </c>
      <c r="F412" s="103" t="e">
        <f>IF(AND('IOC Input'!#REF!="M-OP",'IOC Input'!#REF!&lt;50000),'IOC Input'!#REF!,IF(AND('IOC Input'!#REF!="M-OP",'IOC Input'!#REF!&gt;=50000),'IOC Input'!#REF!,""))</f>
        <v>#REF!</v>
      </c>
      <c r="G412" s="103" t="e">
        <f>IF(AND('IOC Input'!#REF!="M-OP",'IOC Input'!#REF!&lt;50000),'IOC Input'!#REF!,IF(AND('IOC Input'!#REF!="M-OP",'IOC Input'!#REF!&gt;=50000),'IOC Input'!#REF!,""))</f>
        <v>#REF!</v>
      </c>
      <c r="H412" s="103" t="e">
        <f>IF(AND('IOC Input'!#REF!="M-OP",'IOC Input'!#REF!&lt;50000),'IOC Input'!#REF!,IF(AND('IOC Input'!#REF!="M-OP",'IOC Input'!#REF!&gt;=50000),'IOC Input'!#REF!,""))</f>
        <v>#REF!</v>
      </c>
      <c r="I412" s="103" t="e">
        <f>IF(AND('IOC Input'!#REF!="M-OP",'IOC Input'!#REF!&lt;50000),'IOC Input'!#REF!,IF(AND('IOC Input'!#REF!="M-OP",'IOC Input'!#REF!&gt;=50000),'IOC Input'!#REF!,""))</f>
        <v>#REF!</v>
      </c>
      <c r="J412" s="105" t="e">
        <f>IF(AND('IOC Input'!#REF!="M-OP",'IOC Input'!#REF!&lt;50000),RIGHT('IOC Input'!#REF!,6),IF(AND('IOC Input'!#REF!="M-OP",'IOC Input'!#REF!&gt;=50000),RIGHT('IOC Input'!#REF!,6),""))</f>
        <v>#REF!</v>
      </c>
      <c r="K412" s="106" t="e">
        <f>IF(AND('IOC Input'!#REF!="M-OP",'IOC Input'!#REF!="C"),'IOC Input'!#REF!,"")</f>
        <v>#REF!</v>
      </c>
      <c r="L412" s="106" t="e">
        <f>IF(AND('IOC Input'!#REF!="M-OP",'IOC Input'!#REF!="D"),'IOC Input'!#REF!,"")</f>
        <v>#REF!</v>
      </c>
      <c r="M412" t="e">
        <f t="shared" si="41"/>
        <v>#REF!</v>
      </c>
    </row>
    <row r="413" spans="1:13" ht="18.75">
      <c r="A413" s="102" t="s">
        <v>111</v>
      </c>
      <c r="B413" s="103" t="e">
        <f>IF(AND('IOC Input'!#REF!="M-OP",'IOC Input'!#REF!&lt;50000),'IOC Input'!#REF!,IF(AND('IOC Input'!#REF!="M-OP",'IOC Input'!#REF!&gt;=50000),'IOC Input'!#REF!,""))</f>
        <v>#REF!</v>
      </c>
      <c r="C413" s="103" t="e">
        <f>IF(AND('IOC Input'!#REF!="M-OP",'IOC Input'!#REF!&lt;50000),'IOC Input'!#REF!,IF(AND('IOC Input'!#REF!="M-OP",'IOC Input'!#REF!&gt;=50000),'IOC Input'!#REF!,""))</f>
        <v>#REF!</v>
      </c>
      <c r="D413" s="103" t="e">
        <f>IF(AND('IOC Input'!#REF!="M-OP",'IOC Input'!#REF!&lt;50000),'IOC Input'!#REF!,IF(AND('IOC Input'!#REF!="M-OP",'IOC Input'!#REF!&gt;=50000),'IOC Input'!#REF!,""))</f>
        <v>#REF!</v>
      </c>
      <c r="E413" s="103" t="e">
        <f>IF(AND('IOC Input'!#REF!="M-OP",'IOC Input'!#REF!&lt;50000),'IOC Input'!#REF!,IF(AND('IOC Input'!#REF!="M-OP",'IOC Input'!#REF!&gt;=50000),'IOC Input'!#REF!,""))</f>
        <v>#REF!</v>
      </c>
      <c r="F413" s="103" t="e">
        <f>IF(AND('IOC Input'!#REF!="M-OP",'IOC Input'!#REF!&lt;50000),'IOC Input'!#REF!,IF(AND('IOC Input'!#REF!="M-OP",'IOC Input'!#REF!&gt;=50000),'IOC Input'!#REF!,""))</f>
        <v>#REF!</v>
      </c>
      <c r="G413" s="103" t="e">
        <f>IF(AND('IOC Input'!#REF!="M-OP",'IOC Input'!#REF!&lt;50000),'IOC Input'!#REF!,IF(AND('IOC Input'!#REF!="M-OP",'IOC Input'!#REF!&gt;=50000),'IOC Input'!#REF!,""))</f>
        <v>#REF!</v>
      </c>
      <c r="H413" s="103" t="e">
        <f>IF(AND('IOC Input'!#REF!="M-OP",'IOC Input'!#REF!&lt;50000),'IOC Input'!#REF!,IF(AND('IOC Input'!#REF!="M-OP",'IOC Input'!#REF!&gt;=50000),'IOC Input'!#REF!,""))</f>
        <v>#REF!</v>
      </c>
      <c r="I413" s="103" t="e">
        <f>IF(AND('IOC Input'!#REF!="M-OP",'IOC Input'!#REF!&lt;50000),'IOC Input'!#REF!,IF(AND('IOC Input'!#REF!="M-OP",'IOC Input'!#REF!&gt;=50000),'IOC Input'!#REF!,""))</f>
        <v>#REF!</v>
      </c>
      <c r="J413" s="105" t="e">
        <f>IF(AND('IOC Input'!#REF!="M-OP",'IOC Input'!#REF!&lt;50000),RIGHT('IOC Input'!#REF!,6),IF(AND('IOC Input'!#REF!="M-OP",'IOC Input'!#REF!&gt;=50000),RIGHT('IOC Input'!#REF!,6),""))</f>
        <v>#REF!</v>
      </c>
      <c r="K413" s="106" t="e">
        <f>IF(AND('IOC Input'!#REF!="M-OP",'IOC Input'!#REF!="C"),'IOC Input'!#REF!,"")</f>
        <v>#REF!</v>
      </c>
      <c r="L413" s="106" t="e">
        <f>IF(AND('IOC Input'!#REF!="M-OP",'IOC Input'!#REF!="D"),'IOC Input'!#REF!,"")</f>
        <v>#REF!</v>
      </c>
      <c r="M413" t="e">
        <f t="shared" si="41"/>
        <v>#REF!</v>
      </c>
    </row>
    <row r="414" spans="1:13" ht="18.75">
      <c r="A414" s="102" t="s">
        <v>111</v>
      </c>
      <c r="B414" s="103" t="e">
        <f>IF(AND('IOC Input'!#REF!="M-OP",'IOC Input'!#REF!&lt;50000),'IOC Input'!#REF!,IF(AND('IOC Input'!#REF!="M-OP",'IOC Input'!#REF!&gt;=50000),'IOC Input'!#REF!,""))</f>
        <v>#REF!</v>
      </c>
      <c r="C414" s="103" t="e">
        <f>IF(AND('IOC Input'!#REF!="M-OP",'IOC Input'!#REF!&lt;50000),'IOC Input'!#REF!,IF(AND('IOC Input'!#REF!="M-OP",'IOC Input'!#REF!&gt;=50000),'IOC Input'!#REF!,""))</f>
        <v>#REF!</v>
      </c>
      <c r="D414" s="103" t="e">
        <f>IF(AND('IOC Input'!#REF!="M-OP",'IOC Input'!#REF!&lt;50000),'IOC Input'!#REF!,IF(AND('IOC Input'!#REF!="M-OP",'IOC Input'!#REF!&gt;=50000),'IOC Input'!#REF!,""))</f>
        <v>#REF!</v>
      </c>
      <c r="E414" s="103" t="e">
        <f>IF(AND('IOC Input'!#REF!="M-OP",'IOC Input'!#REF!&lt;50000),'IOC Input'!#REF!,IF(AND('IOC Input'!#REF!="M-OP",'IOC Input'!#REF!&gt;=50000),'IOC Input'!#REF!,""))</f>
        <v>#REF!</v>
      </c>
      <c r="F414" s="103" t="e">
        <f>IF(AND('IOC Input'!#REF!="M-OP",'IOC Input'!#REF!&lt;50000),'IOC Input'!#REF!,IF(AND('IOC Input'!#REF!="M-OP",'IOC Input'!#REF!&gt;=50000),'IOC Input'!#REF!,""))</f>
        <v>#REF!</v>
      </c>
      <c r="G414" s="103" t="e">
        <f>IF(AND('IOC Input'!#REF!="M-OP",'IOC Input'!#REF!&lt;50000),'IOC Input'!#REF!,IF(AND('IOC Input'!#REF!="M-OP",'IOC Input'!#REF!&gt;=50000),'IOC Input'!#REF!,""))</f>
        <v>#REF!</v>
      </c>
      <c r="H414" s="103" t="e">
        <f>IF(AND('IOC Input'!#REF!="M-OP",'IOC Input'!#REF!&lt;50000),'IOC Input'!#REF!,IF(AND('IOC Input'!#REF!="M-OP",'IOC Input'!#REF!&gt;=50000),'IOC Input'!#REF!,""))</f>
        <v>#REF!</v>
      </c>
      <c r="I414" s="103" t="e">
        <f>IF(AND('IOC Input'!#REF!="M-OP",'IOC Input'!#REF!&lt;50000),'IOC Input'!#REF!,IF(AND('IOC Input'!#REF!="M-OP",'IOC Input'!#REF!&gt;=50000),'IOC Input'!#REF!,""))</f>
        <v>#REF!</v>
      </c>
      <c r="J414" s="105" t="e">
        <f>IF(AND('IOC Input'!#REF!="M-OP",'IOC Input'!#REF!&lt;50000),RIGHT('IOC Input'!#REF!,6),IF(AND('IOC Input'!#REF!="M-OP",'IOC Input'!#REF!&gt;=50000),RIGHT('IOC Input'!#REF!,6),""))</f>
        <v>#REF!</v>
      </c>
      <c r="K414" s="106" t="e">
        <f>IF(AND('IOC Input'!#REF!="M-OP",'IOC Input'!#REF!="C"),'IOC Input'!#REF!,"")</f>
        <v>#REF!</v>
      </c>
      <c r="L414" s="106" t="e">
        <f>IF(AND('IOC Input'!#REF!="M-OP",'IOC Input'!#REF!="D"),'IOC Input'!#REF!,"")</f>
        <v>#REF!</v>
      </c>
      <c r="M414" t="e">
        <f t="shared" si="41"/>
        <v>#REF!</v>
      </c>
    </row>
    <row r="415" spans="1:13" ht="18.75">
      <c r="A415" s="102" t="s">
        <v>111</v>
      </c>
      <c r="B415" s="103" t="e">
        <f>IF(AND('IOC Input'!#REF!="M-OP",'IOC Input'!#REF!&lt;50000),'IOC Input'!#REF!,IF(AND('IOC Input'!#REF!="M-OP",'IOC Input'!#REF!&gt;=50000),'IOC Input'!#REF!,""))</f>
        <v>#REF!</v>
      </c>
      <c r="C415" s="103" t="e">
        <f>IF(AND('IOC Input'!#REF!="M-OP",'IOC Input'!#REF!&lt;50000),'IOC Input'!#REF!,IF(AND('IOC Input'!#REF!="M-OP",'IOC Input'!#REF!&gt;=50000),'IOC Input'!#REF!,""))</f>
        <v>#REF!</v>
      </c>
      <c r="D415" s="103" t="e">
        <f>IF(AND('IOC Input'!#REF!="M-OP",'IOC Input'!#REF!&lt;50000),'IOC Input'!#REF!,IF(AND('IOC Input'!#REF!="M-OP",'IOC Input'!#REF!&gt;=50000),'IOC Input'!#REF!,""))</f>
        <v>#REF!</v>
      </c>
      <c r="E415" s="103" t="e">
        <f>IF(AND('IOC Input'!#REF!="M-OP",'IOC Input'!#REF!&lt;50000),'IOC Input'!#REF!,IF(AND('IOC Input'!#REF!="M-OP",'IOC Input'!#REF!&gt;=50000),'IOC Input'!#REF!,""))</f>
        <v>#REF!</v>
      </c>
      <c r="F415" s="103" t="e">
        <f>IF(AND('IOC Input'!#REF!="M-OP",'IOC Input'!#REF!&lt;50000),'IOC Input'!#REF!,IF(AND('IOC Input'!#REF!="M-OP",'IOC Input'!#REF!&gt;=50000),'IOC Input'!#REF!,""))</f>
        <v>#REF!</v>
      </c>
      <c r="G415" s="103" t="e">
        <f>IF(AND('IOC Input'!#REF!="M-OP",'IOC Input'!#REF!&lt;50000),'IOC Input'!#REF!,IF(AND('IOC Input'!#REF!="M-OP",'IOC Input'!#REF!&gt;=50000),'IOC Input'!#REF!,""))</f>
        <v>#REF!</v>
      </c>
      <c r="H415" s="103" t="e">
        <f>IF(AND('IOC Input'!#REF!="M-OP",'IOC Input'!#REF!&lt;50000),'IOC Input'!#REF!,IF(AND('IOC Input'!#REF!="M-OP",'IOC Input'!#REF!&gt;=50000),'IOC Input'!#REF!,""))</f>
        <v>#REF!</v>
      </c>
      <c r="I415" s="103" t="e">
        <f>IF(AND('IOC Input'!#REF!="M-OP",'IOC Input'!#REF!&lt;50000),'IOC Input'!#REF!,IF(AND('IOC Input'!#REF!="M-OP",'IOC Input'!#REF!&gt;=50000),'IOC Input'!#REF!,""))</f>
        <v>#REF!</v>
      </c>
      <c r="J415" s="105" t="e">
        <f>IF(AND('IOC Input'!#REF!="M-OP",'IOC Input'!#REF!&lt;50000),RIGHT('IOC Input'!#REF!,6),IF(AND('IOC Input'!#REF!="M-OP",'IOC Input'!#REF!&gt;=50000),RIGHT('IOC Input'!#REF!,6),""))</f>
        <v>#REF!</v>
      </c>
      <c r="K415" s="106" t="e">
        <f>IF(AND('IOC Input'!#REF!="M-OP",'IOC Input'!#REF!="C"),'IOC Input'!#REF!,"")</f>
        <v>#REF!</v>
      </c>
      <c r="L415" s="106" t="e">
        <f>IF(AND('IOC Input'!#REF!="M-OP",'IOC Input'!#REF!="D"),'IOC Input'!#REF!,"")</f>
        <v>#REF!</v>
      </c>
      <c r="M415" t="e">
        <f t="shared" si="41"/>
        <v>#REF!</v>
      </c>
    </row>
    <row r="416" spans="1:13" ht="18.75">
      <c r="A416" s="102" t="s">
        <v>111</v>
      </c>
      <c r="B416" s="103" t="e">
        <f>IF(AND('IOC Input'!#REF!="M-OP",'IOC Input'!#REF!&lt;50000),'IOC Input'!#REF!,IF(AND('IOC Input'!#REF!="M-OP",'IOC Input'!#REF!&gt;=50000),'IOC Input'!#REF!,""))</f>
        <v>#REF!</v>
      </c>
      <c r="C416" s="103" t="e">
        <f>IF(AND('IOC Input'!#REF!="M-OP",'IOC Input'!#REF!&lt;50000),'IOC Input'!#REF!,IF(AND('IOC Input'!#REF!="M-OP",'IOC Input'!#REF!&gt;=50000),'IOC Input'!#REF!,""))</f>
        <v>#REF!</v>
      </c>
      <c r="D416" s="103" t="e">
        <f>IF(AND('IOC Input'!#REF!="M-OP",'IOC Input'!#REF!&lt;50000),'IOC Input'!#REF!,IF(AND('IOC Input'!#REF!="M-OP",'IOC Input'!#REF!&gt;=50000),'IOC Input'!#REF!,""))</f>
        <v>#REF!</v>
      </c>
      <c r="E416" s="103" t="e">
        <f>IF(AND('IOC Input'!#REF!="M-OP",'IOC Input'!#REF!&lt;50000),'IOC Input'!#REF!,IF(AND('IOC Input'!#REF!="M-OP",'IOC Input'!#REF!&gt;=50000),'IOC Input'!#REF!,""))</f>
        <v>#REF!</v>
      </c>
      <c r="F416" s="103" t="e">
        <f>IF(AND('IOC Input'!#REF!="M-OP",'IOC Input'!#REF!&lt;50000),'IOC Input'!#REF!,IF(AND('IOC Input'!#REF!="M-OP",'IOC Input'!#REF!&gt;=50000),'IOC Input'!#REF!,""))</f>
        <v>#REF!</v>
      </c>
      <c r="G416" s="103" t="e">
        <f>IF(AND('IOC Input'!#REF!="M-OP",'IOC Input'!#REF!&lt;50000),'IOC Input'!#REF!,IF(AND('IOC Input'!#REF!="M-OP",'IOC Input'!#REF!&gt;=50000),'IOC Input'!#REF!,""))</f>
        <v>#REF!</v>
      </c>
      <c r="H416" s="107"/>
      <c r="I416" s="103" t="e">
        <f>IF(AND('IOC Input'!#REF!="M-OP",'IOC Input'!#REF!&lt;50000),'IOC Input'!#REF!,IF(AND('IOC Input'!#REF!="M-OP",'IOC Input'!#REF!&gt;=50000),'IOC Input'!#REF!,""))</f>
        <v>#REF!</v>
      </c>
      <c r="J416" s="105" t="e">
        <f>IF(AND('IOC Input'!#REF!="M-OP",'IOC Input'!#REF!&lt;50000),RIGHT('IOC Input'!#REF!,6),IF(AND('IOC Input'!#REF!="M-OP",'IOC Input'!#REF!&gt;=50000),RIGHT('IOC Input'!#REF!,6),""))</f>
        <v>#REF!</v>
      </c>
      <c r="K416" s="106" t="e">
        <f>IF(AND('IOC Input'!#REF!="M-OP",'IOC Input'!#REF!="C"),'IOC Input'!#REF!,"")</f>
        <v>#REF!</v>
      </c>
      <c r="L416" s="106" t="e">
        <f>IF(AND('IOC Input'!#REF!="M-OP",'IOC Input'!#REF!="D"),'IOC Input'!#REF!,"")</f>
        <v>#REF!</v>
      </c>
      <c r="M416" t="e">
        <f t="shared" si="41"/>
        <v>#REF!</v>
      </c>
    </row>
    <row r="417" spans="1:13" ht="18.75">
      <c r="A417" s="102"/>
      <c r="B417" s="103"/>
      <c r="C417" s="104"/>
      <c r="D417" s="103"/>
      <c r="E417" s="104"/>
      <c r="F417" s="103"/>
      <c r="G417" s="103"/>
      <c r="H417" s="104"/>
      <c r="I417" s="103"/>
      <c r="J417" s="105"/>
      <c r="K417" s="106"/>
      <c r="L417" s="106"/>
    </row>
    <row r="418" spans="1:13" ht="18.75">
      <c r="A418" s="102" t="s">
        <v>111</v>
      </c>
      <c r="B418" s="103" t="e">
        <f>IF(AND('IOC Input'!#REF!="M-OP",'IOC Input'!#REF!&lt;50000),"119503",IF(AND('IOC Input'!#REF!="M-OP",'IOC Input'!#REF!&gt;=50000),"119500",""))</f>
        <v>#REF!</v>
      </c>
      <c r="C418" s="104"/>
      <c r="D418" s="103"/>
      <c r="E418" s="104"/>
      <c r="F418" s="103"/>
      <c r="G418" s="103"/>
      <c r="H418" s="103" t="e">
        <f>IF(AND('IOC Input'!#REF!="M-OP",'IOC Input'!#REF!&lt;50000),'IOC Input'!#REF!,IF(AND('IOC Input'!#REF!="M-OP",'IOC Input'!#REF!&gt;=50000),'IOC Input'!#REF!,""))</f>
        <v>#REF!</v>
      </c>
      <c r="I418" s="103" t="e">
        <f>+I419</f>
        <v>#REF!</v>
      </c>
      <c r="J418" s="105" t="e">
        <f>+J419</f>
        <v>#REF!</v>
      </c>
      <c r="K418" s="106" t="e">
        <f>IF(AND('IOC Input'!#REF!="M-OP",'IOC Input'!#REF!="C"),'IOC Input'!#REF!,"")</f>
        <v>#REF!</v>
      </c>
      <c r="L418" s="106" t="e">
        <f>IF(AND('IOC Input'!#REF!="M-OP",'IOC Input'!#REF!="D"),'IOC Input'!#REF!,"")</f>
        <v>#REF!</v>
      </c>
      <c r="M418" t="e">
        <f>IF(SUM(K418:L418)&gt;0,1,0)</f>
        <v>#REF!</v>
      </c>
    </row>
    <row r="419" spans="1:13" ht="18.75">
      <c r="A419" s="102" t="s">
        <v>111</v>
      </c>
      <c r="B419" s="103" t="e">
        <f>IF(AND('IOC Input'!#REF!="M-OP",'IOC Input'!#REF!&lt;50000),'IOC Input'!#REF!,IF(AND('IOC Input'!#REF!="M-OP",'IOC Input'!#REF!&gt;=50000),'IOC Input'!#REF!,""))</f>
        <v>#REF!</v>
      </c>
      <c r="C419" s="103" t="e">
        <f>IF(AND('IOC Input'!#REF!="M-OP",'IOC Input'!#REF!&lt;50000),'IOC Input'!#REF!,IF(AND('IOC Input'!#REF!="M-OP",'IOC Input'!#REF!&gt;=50000),'IOC Input'!#REF!,""))</f>
        <v>#REF!</v>
      </c>
      <c r="D419" s="103" t="e">
        <f>IF(AND('IOC Input'!#REF!="M-OP",'IOC Input'!#REF!&lt;50000),'IOC Input'!#REF!,IF(AND('IOC Input'!#REF!="M-OP",'IOC Input'!#REF!&gt;=50000),'IOC Input'!#REF!,""))</f>
        <v>#REF!</v>
      </c>
      <c r="E419" s="103" t="e">
        <f>IF(AND('IOC Input'!#REF!="M-OP",'IOC Input'!#REF!&lt;50000),'IOC Input'!#REF!,IF(AND('IOC Input'!#REF!="M-OP",'IOC Input'!#REF!&gt;=50000),'IOC Input'!#REF!,""))</f>
        <v>#REF!</v>
      </c>
      <c r="F419" s="103" t="e">
        <f>IF(AND('IOC Input'!#REF!="M-OP",'IOC Input'!#REF!&lt;50000),'IOC Input'!#REF!,IF(AND('IOC Input'!#REF!="M-OP",'IOC Input'!#REF!&gt;=50000),'IOC Input'!#REF!,""))</f>
        <v>#REF!</v>
      </c>
      <c r="G419" s="103" t="e">
        <f>IF(AND('IOC Input'!#REF!="M-OP",'IOC Input'!#REF!&lt;50000),'IOC Input'!#REF!,IF(AND('IOC Input'!#REF!="M-OP",'IOC Input'!#REF!&gt;=50000),'IOC Input'!#REF!,""))</f>
        <v>#REF!</v>
      </c>
      <c r="H419" s="103" t="e">
        <f>IF(AND('IOC Input'!#REF!="M-OP",'IOC Input'!#REF!&lt;50000),'IOC Input'!#REF!,IF(AND('IOC Input'!#REF!="M-OP",'IOC Input'!#REF!&gt;=50000),'IOC Input'!#REF!,""))</f>
        <v>#REF!</v>
      </c>
      <c r="I419" s="103" t="e">
        <f>IF(AND('IOC Input'!#REF!="M-OP",'IOC Input'!#REF!&lt;50000),'IOC Input'!#REF!,IF(AND('IOC Input'!#REF!="M-OP",'IOC Input'!#REF!&gt;=50000),'IOC Input'!#REF!,""))</f>
        <v>#REF!</v>
      </c>
      <c r="J419" s="105" t="e">
        <f>IF(AND('IOC Input'!#REF!="M-OP",'IOC Input'!#REF!&lt;50000),RIGHT('IOC Input'!#REF!,6),IF(AND('IOC Input'!#REF!="M-OP",'IOC Input'!#REF!&gt;=50000),RIGHT('IOC Input'!#REF!,6),""))</f>
        <v>#REF!</v>
      </c>
      <c r="K419" s="106" t="e">
        <f>IF(AND('IOC Input'!#REF!="M-OP",'IOC Input'!#REF!="C"),'IOC Input'!#REF!,"")</f>
        <v>#REF!</v>
      </c>
      <c r="L419" s="106" t="e">
        <f>IF(AND('IOC Input'!#REF!="M-OP",'IOC Input'!#REF!="D"),'IOC Input'!#REF!,"")</f>
        <v>#REF!</v>
      </c>
      <c r="M419" t="e">
        <f t="shared" ref="M419:M425" si="42">IF(SUM(K419:L419)&gt;0,1,0)</f>
        <v>#REF!</v>
      </c>
    </row>
    <row r="420" spans="1:13" ht="18.75">
      <c r="A420" s="102" t="s">
        <v>111</v>
      </c>
      <c r="B420" s="103" t="e">
        <f>IF(AND('IOC Input'!#REF!="M-OP",'IOC Input'!#REF!&lt;50000),'IOC Input'!#REF!,IF(AND('IOC Input'!#REF!="M-OP",'IOC Input'!#REF!&gt;=50000),'IOC Input'!#REF!,""))</f>
        <v>#REF!</v>
      </c>
      <c r="C420" s="103" t="e">
        <f>IF(AND('IOC Input'!#REF!="M-OP",'IOC Input'!#REF!&lt;50000),'IOC Input'!#REF!,IF(AND('IOC Input'!#REF!="M-OP",'IOC Input'!#REF!&gt;=50000),'IOC Input'!#REF!,""))</f>
        <v>#REF!</v>
      </c>
      <c r="D420" s="103" t="e">
        <f>IF(AND('IOC Input'!#REF!="M-OP",'IOC Input'!#REF!&lt;50000),'IOC Input'!#REF!,IF(AND('IOC Input'!#REF!="M-OP",'IOC Input'!#REF!&gt;=50000),'IOC Input'!#REF!,""))</f>
        <v>#REF!</v>
      </c>
      <c r="E420" s="103" t="e">
        <f>IF(AND('IOC Input'!#REF!="M-OP",'IOC Input'!#REF!&lt;50000),'IOC Input'!#REF!,IF(AND('IOC Input'!#REF!="M-OP",'IOC Input'!#REF!&gt;=50000),'IOC Input'!#REF!,""))</f>
        <v>#REF!</v>
      </c>
      <c r="F420" s="103" t="e">
        <f>IF(AND('IOC Input'!#REF!="M-OP",'IOC Input'!#REF!&lt;50000),'IOC Input'!#REF!,IF(AND('IOC Input'!#REF!="M-OP",'IOC Input'!#REF!&gt;=50000),'IOC Input'!#REF!,""))</f>
        <v>#REF!</v>
      </c>
      <c r="G420" s="103" t="e">
        <f>IF(AND('IOC Input'!#REF!="M-OP",'IOC Input'!#REF!&lt;50000),'IOC Input'!#REF!,IF(AND('IOC Input'!#REF!="M-OP",'IOC Input'!#REF!&gt;=50000),'IOC Input'!#REF!,""))</f>
        <v>#REF!</v>
      </c>
      <c r="H420" s="103" t="e">
        <f>IF(AND('IOC Input'!#REF!="M-OP",'IOC Input'!#REF!&lt;50000),'IOC Input'!#REF!,IF(AND('IOC Input'!#REF!="M-OP",'IOC Input'!#REF!&gt;=50000),'IOC Input'!#REF!,""))</f>
        <v>#REF!</v>
      </c>
      <c r="I420" s="103" t="e">
        <f>IF(AND('IOC Input'!#REF!="M-OP",'IOC Input'!#REF!&lt;50000),'IOC Input'!#REF!,IF(AND('IOC Input'!#REF!="M-OP",'IOC Input'!#REF!&gt;=50000),'IOC Input'!#REF!,""))</f>
        <v>#REF!</v>
      </c>
      <c r="J420" s="105" t="e">
        <f>IF(AND('IOC Input'!#REF!="M-OP",'IOC Input'!#REF!&lt;50000),RIGHT('IOC Input'!#REF!,6),IF(AND('IOC Input'!#REF!="M-OP",'IOC Input'!#REF!&gt;=50000),RIGHT('IOC Input'!#REF!,6),""))</f>
        <v>#REF!</v>
      </c>
      <c r="K420" s="106" t="e">
        <f>IF(AND('IOC Input'!#REF!="M-OP",'IOC Input'!#REF!="C"),'IOC Input'!#REF!,"")</f>
        <v>#REF!</v>
      </c>
      <c r="L420" s="106" t="e">
        <f>IF(AND('IOC Input'!#REF!="M-OP",'IOC Input'!#REF!="D"),'IOC Input'!#REF!,"")</f>
        <v>#REF!</v>
      </c>
      <c r="M420" t="e">
        <f t="shared" si="42"/>
        <v>#REF!</v>
      </c>
    </row>
    <row r="421" spans="1:13" ht="18.75">
      <c r="A421" s="102" t="s">
        <v>111</v>
      </c>
      <c r="B421" s="103" t="e">
        <f>IF(AND('IOC Input'!#REF!="M-OP",'IOC Input'!#REF!&lt;50000),'IOC Input'!#REF!,IF(AND('IOC Input'!#REF!="M-OP",'IOC Input'!#REF!&gt;=50000),'IOC Input'!#REF!,""))</f>
        <v>#REF!</v>
      </c>
      <c r="C421" s="103" t="e">
        <f>IF(AND('IOC Input'!#REF!="M-OP",'IOC Input'!#REF!&lt;50000),'IOC Input'!#REF!,IF(AND('IOC Input'!#REF!="M-OP",'IOC Input'!#REF!&gt;=50000),'IOC Input'!#REF!,""))</f>
        <v>#REF!</v>
      </c>
      <c r="D421" s="103" t="e">
        <f>IF(AND('IOC Input'!#REF!="M-OP",'IOC Input'!#REF!&lt;50000),'IOC Input'!#REF!,IF(AND('IOC Input'!#REF!="M-OP",'IOC Input'!#REF!&gt;=50000),'IOC Input'!#REF!,""))</f>
        <v>#REF!</v>
      </c>
      <c r="E421" s="103" t="e">
        <f>IF(AND('IOC Input'!#REF!="M-OP",'IOC Input'!#REF!&lt;50000),'IOC Input'!#REF!,IF(AND('IOC Input'!#REF!="M-OP",'IOC Input'!#REF!&gt;=50000),'IOC Input'!#REF!,""))</f>
        <v>#REF!</v>
      </c>
      <c r="F421" s="103" t="e">
        <f>IF(AND('IOC Input'!#REF!="M-OP",'IOC Input'!#REF!&lt;50000),'IOC Input'!#REF!,IF(AND('IOC Input'!#REF!="M-OP",'IOC Input'!#REF!&gt;=50000),'IOC Input'!#REF!,""))</f>
        <v>#REF!</v>
      </c>
      <c r="G421" s="103" t="e">
        <f>IF(AND('IOC Input'!#REF!="M-OP",'IOC Input'!#REF!&lt;50000),'IOC Input'!#REF!,IF(AND('IOC Input'!#REF!="M-OP",'IOC Input'!#REF!&gt;=50000),'IOC Input'!#REF!,""))</f>
        <v>#REF!</v>
      </c>
      <c r="H421" s="103" t="e">
        <f>IF(AND('IOC Input'!#REF!="M-OP",'IOC Input'!#REF!&lt;50000),'IOC Input'!#REF!,IF(AND('IOC Input'!#REF!="M-OP",'IOC Input'!#REF!&gt;=50000),'IOC Input'!#REF!,""))</f>
        <v>#REF!</v>
      </c>
      <c r="I421" s="103" t="e">
        <f>IF(AND('IOC Input'!#REF!="M-OP",'IOC Input'!#REF!&lt;50000),'IOC Input'!#REF!,IF(AND('IOC Input'!#REF!="M-OP",'IOC Input'!#REF!&gt;=50000),'IOC Input'!#REF!,""))</f>
        <v>#REF!</v>
      </c>
      <c r="J421" s="105" t="e">
        <f>IF(AND('IOC Input'!#REF!="M-OP",'IOC Input'!#REF!&lt;50000),RIGHT('IOC Input'!#REF!,6),IF(AND('IOC Input'!#REF!="M-OP",'IOC Input'!#REF!&gt;=50000),RIGHT('IOC Input'!#REF!,6),""))</f>
        <v>#REF!</v>
      </c>
      <c r="K421" s="106" t="e">
        <f>IF(AND('IOC Input'!#REF!="M-OP",'IOC Input'!#REF!="C"),'IOC Input'!#REF!,"")</f>
        <v>#REF!</v>
      </c>
      <c r="L421" s="106" t="e">
        <f>IF(AND('IOC Input'!#REF!="M-OP",'IOC Input'!#REF!="D"),'IOC Input'!#REF!,"")</f>
        <v>#REF!</v>
      </c>
      <c r="M421" t="e">
        <f t="shared" si="42"/>
        <v>#REF!</v>
      </c>
    </row>
    <row r="422" spans="1:13" ht="18.75">
      <c r="A422" s="102" t="s">
        <v>111</v>
      </c>
      <c r="B422" s="103" t="e">
        <f>IF(AND('IOC Input'!#REF!="M-OP",'IOC Input'!#REF!&lt;50000),'IOC Input'!#REF!,IF(AND('IOC Input'!#REF!="M-OP",'IOC Input'!#REF!&gt;=50000),'IOC Input'!#REF!,""))</f>
        <v>#REF!</v>
      </c>
      <c r="C422" s="103" t="e">
        <f>IF(AND('IOC Input'!#REF!="M-OP",'IOC Input'!#REF!&lt;50000),'IOC Input'!#REF!,IF(AND('IOC Input'!#REF!="M-OP",'IOC Input'!#REF!&gt;=50000),'IOC Input'!#REF!,""))</f>
        <v>#REF!</v>
      </c>
      <c r="D422" s="103" t="e">
        <f>IF(AND('IOC Input'!#REF!="M-OP",'IOC Input'!#REF!&lt;50000),'IOC Input'!#REF!,IF(AND('IOC Input'!#REF!="M-OP",'IOC Input'!#REF!&gt;=50000),'IOC Input'!#REF!,""))</f>
        <v>#REF!</v>
      </c>
      <c r="E422" s="103" t="e">
        <f>IF(AND('IOC Input'!#REF!="M-OP",'IOC Input'!#REF!&lt;50000),'IOC Input'!#REF!,IF(AND('IOC Input'!#REF!="M-OP",'IOC Input'!#REF!&gt;=50000),'IOC Input'!#REF!,""))</f>
        <v>#REF!</v>
      </c>
      <c r="F422" s="103" t="e">
        <f>IF(AND('IOC Input'!#REF!="M-OP",'IOC Input'!#REF!&lt;50000),'IOC Input'!#REF!,IF(AND('IOC Input'!#REF!="M-OP",'IOC Input'!#REF!&gt;=50000),'IOC Input'!#REF!,""))</f>
        <v>#REF!</v>
      </c>
      <c r="G422" s="103" t="e">
        <f>IF(AND('IOC Input'!#REF!="M-OP",'IOC Input'!#REF!&lt;50000),'IOC Input'!#REF!,IF(AND('IOC Input'!#REF!="M-OP",'IOC Input'!#REF!&gt;=50000),'IOC Input'!#REF!,""))</f>
        <v>#REF!</v>
      </c>
      <c r="H422" s="103" t="e">
        <f>IF(AND('IOC Input'!#REF!="M-OP",'IOC Input'!#REF!&lt;50000),'IOC Input'!#REF!,IF(AND('IOC Input'!#REF!="M-OP",'IOC Input'!#REF!&gt;=50000),'IOC Input'!#REF!,""))</f>
        <v>#REF!</v>
      </c>
      <c r="I422" s="103" t="e">
        <f>IF(AND('IOC Input'!#REF!="M-OP",'IOC Input'!#REF!&lt;50000),'IOC Input'!#REF!,IF(AND('IOC Input'!#REF!="M-OP",'IOC Input'!#REF!&gt;=50000),'IOC Input'!#REF!,""))</f>
        <v>#REF!</v>
      </c>
      <c r="J422" s="105" t="e">
        <f>IF(AND('IOC Input'!#REF!="M-OP",'IOC Input'!#REF!&lt;50000),RIGHT('IOC Input'!#REF!,6),IF(AND('IOC Input'!#REF!="M-OP",'IOC Input'!#REF!&gt;=50000),RIGHT('IOC Input'!#REF!,6),""))</f>
        <v>#REF!</v>
      </c>
      <c r="K422" s="106" t="e">
        <f>IF(AND('IOC Input'!#REF!="M-OP",'IOC Input'!#REF!="C"),'IOC Input'!#REF!,"")</f>
        <v>#REF!</v>
      </c>
      <c r="L422" s="106" t="e">
        <f>IF(AND('IOC Input'!#REF!="M-OP",'IOC Input'!#REF!="D"),'IOC Input'!#REF!,"")</f>
        <v>#REF!</v>
      </c>
      <c r="M422" t="e">
        <f t="shared" si="42"/>
        <v>#REF!</v>
      </c>
    </row>
    <row r="423" spans="1:13" ht="18.75">
      <c r="A423" s="102" t="s">
        <v>111</v>
      </c>
      <c r="B423" s="103" t="e">
        <f>IF(AND('IOC Input'!#REF!="M-OP",'IOC Input'!#REF!&lt;50000),'IOC Input'!#REF!,IF(AND('IOC Input'!#REF!="M-OP",'IOC Input'!#REF!&gt;=50000),'IOC Input'!#REF!,""))</f>
        <v>#REF!</v>
      </c>
      <c r="C423" s="103" t="e">
        <f>IF(AND('IOC Input'!#REF!="M-OP",'IOC Input'!#REF!&lt;50000),'IOC Input'!#REF!,IF(AND('IOC Input'!#REF!="M-OP",'IOC Input'!#REF!&gt;=50000),'IOC Input'!#REF!,""))</f>
        <v>#REF!</v>
      </c>
      <c r="D423" s="103" t="e">
        <f>IF(AND('IOC Input'!#REF!="M-OP",'IOC Input'!#REF!&lt;50000),'IOC Input'!#REF!,IF(AND('IOC Input'!#REF!="M-OP",'IOC Input'!#REF!&gt;=50000),'IOC Input'!#REF!,""))</f>
        <v>#REF!</v>
      </c>
      <c r="E423" s="103" t="e">
        <f>IF(AND('IOC Input'!#REF!="M-OP",'IOC Input'!#REF!&lt;50000),'IOC Input'!#REF!,IF(AND('IOC Input'!#REF!="M-OP",'IOC Input'!#REF!&gt;=50000),'IOC Input'!#REF!,""))</f>
        <v>#REF!</v>
      </c>
      <c r="F423" s="103" t="e">
        <f>IF(AND('IOC Input'!#REF!="M-OP",'IOC Input'!#REF!&lt;50000),'IOC Input'!#REF!,IF(AND('IOC Input'!#REF!="M-OP",'IOC Input'!#REF!&gt;=50000),'IOC Input'!#REF!,""))</f>
        <v>#REF!</v>
      </c>
      <c r="G423" s="103" t="e">
        <f>IF(AND('IOC Input'!#REF!="M-OP",'IOC Input'!#REF!&lt;50000),'IOC Input'!#REF!,IF(AND('IOC Input'!#REF!="M-OP",'IOC Input'!#REF!&gt;=50000),'IOC Input'!#REF!,""))</f>
        <v>#REF!</v>
      </c>
      <c r="H423" s="103" t="e">
        <f>IF(AND('IOC Input'!#REF!="M-OP",'IOC Input'!#REF!&lt;50000),'IOC Input'!#REF!,IF(AND('IOC Input'!#REF!="M-OP",'IOC Input'!#REF!&gt;=50000),'IOC Input'!#REF!,""))</f>
        <v>#REF!</v>
      </c>
      <c r="I423" s="103" t="e">
        <f>IF(AND('IOC Input'!#REF!="M-OP",'IOC Input'!#REF!&lt;50000),'IOC Input'!#REF!,IF(AND('IOC Input'!#REF!="M-OP",'IOC Input'!#REF!&gt;=50000),'IOC Input'!#REF!,""))</f>
        <v>#REF!</v>
      </c>
      <c r="J423" s="105" t="e">
        <f>IF(AND('IOC Input'!#REF!="M-OP",'IOC Input'!#REF!&lt;50000),RIGHT('IOC Input'!#REF!,6),IF(AND('IOC Input'!#REF!="M-OP",'IOC Input'!#REF!&gt;=50000),RIGHT('IOC Input'!#REF!,6),""))</f>
        <v>#REF!</v>
      </c>
      <c r="K423" s="106" t="e">
        <f>IF(AND('IOC Input'!#REF!="M-OP",'IOC Input'!#REF!="C"),'IOC Input'!#REF!,"")</f>
        <v>#REF!</v>
      </c>
      <c r="L423" s="106" t="e">
        <f>IF(AND('IOC Input'!#REF!="M-OP",'IOC Input'!#REF!="D"),'IOC Input'!#REF!,"")</f>
        <v>#REF!</v>
      </c>
      <c r="M423" t="e">
        <f t="shared" si="42"/>
        <v>#REF!</v>
      </c>
    </row>
    <row r="424" spans="1:13" ht="18.75">
      <c r="A424" s="102" t="s">
        <v>111</v>
      </c>
      <c r="B424" s="103" t="e">
        <f>IF(AND('IOC Input'!#REF!="M-OP",'IOC Input'!#REF!&lt;50000),'IOC Input'!#REF!,IF(AND('IOC Input'!#REF!="M-OP",'IOC Input'!#REF!&gt;=50000),'IOC Input'!#REF!,""))</f>
        <v>#REF!</v>
      </c>
      <c r="C424" s="103" t="e">
        <f>IF(AND('IOC Input'!#REF!="M-OP",'IOC Input'!#REF!&lt;50000),'IOC Input'!#REF!,IF(AND('IOC Input'!#REF!="M-OP",'IOC Input'!#REF!&gt;=50000),'IOC Input'!#REF!,""))</f>
        <v>#REF!</v>
      </c>
      <c r="D424" s="103" t="e">
        <f>IF(AND('IOC Input'!#REF!="M-OP",'IOC Input'!#REF!&lt;50000),'IOC Input'!#REF!,IF(AND('IOC Input'!#REF!="M-OP",'IOC Input'!#REF!&gt;=50000),'IOC Input'!#REF!,""))</f>
        <v>#REF!</v>
      </c>
      <c r="E424" s="103" t="e">
        <f>IF(AND('IOC Input'!#REF!="M-OP",'IOC Input'!#REF!&lt;50000),'IOC Input'!#REF!,IF(AND('IOC Input'!#REF!="M-OP",'IOC Input'!#REF!&gt;=50000),'IOC Input'!#REF!,""))</f>
        <v>#REF!</v>
      </c>
      <c r="F424" s="103" t="e">
        <f>IF(AND('IOC Input'!#REF!="M-OP",'IOC Input'!#REF!&lt;50000),'IOC Input'!#REF!,IF(AND('IOC Input'!#REF!="M-OP",'IOC Input'!#REF!&gt;=50000),'IOC Input'!#REF!,""))</f>
        <v>#REF!</v>
      </c>
      <c r="G424" s="103" t="e">
        <f>IF(AND('IOC Input'!#REF!="M-OP",'IOC Input'!#REF!&lt;50000),'IOC Input'!#REF!,IF(AND('IOC Input'!#REF!="M-OP",'IOC Input'!#REF!&gt;=50000),'IOC Input'!#REF!,""))</f>
        <v>#REF!</v>
      </c>
      <c r="H424" s="103" t="e">
        <f>IF(AND('IOC Input'!#REF!="M-OP",'IOC Input'!#REF!&lt;50000),'IOC Input'!#REF!,IF(AND('IOC Input'!#REF!="M-OP",'IOC Input'!#REF!&gt;=50000),'IOC Input'!#REF!,""))</f>
        <v>#REF!</v>
      </c>
      <c r="I424" s="103" t="e">
        <f>IF(AND('IOC Input'!#REF!="M-OP",'IOC Input'!#REF!&lt;50000),'IOC Input'!#REF!,IF(AND('IOC Input'!#REF!="M-OP",'IOC Input'!#REF!&gt;=50000),'IOC Input'!#REF!,""))</f>
        <v>#REF!</v>
      </c>
      <c r="J424" s="105" t="e">
        <f>IF(AND('IOC Input'!#REF!="M-OP",'IOC Input'!#REF!&lt;50000),RIGHT('IOC Input'!#REF!,6),IF(AND('IOC Input'!#REF!="M-OP",'IOC Input'!#REF!&gt;=50000),RIGHT('IOC Input'!#REF!,6),""))</f>
        <v>#REF!</v>
      </c>
      <c r="K424" s="106" t="e">
        <f>IF(AND('IOC Input'!#REF!="M-OP",'IOC Input'!#REF!="C"),'IOC Input'!#REF!,"")</f>
        <v>#REF!</v>
      </c>
      <c r="L424" s="106" t="e">
        <f>IF(AND('IOC Input'!#REF!="M-OP",'IOC Input'!#REF!="D"),'IOC Input'!#REF!,"")</f>
        <v>#REF!</v>
      </c>
      <c r="M424" t="e">
        <f t="shared" si="42"/>
        <v>#REF!</v>
      </c>
    </row>
    <row r="425" spans="1:13" ht="18.75">
      <c r="A425" s="102" t="s">
        <v>111</v>
      </c>
      <c r="B425" s="103" t="e">
        <f>IF(AND('IOC Input'!#REF!="M-OP",'IOC Input'!#REF!&lt;50000),'IOC Input'!#REF!,IF(AND('IOC Input'!#REF!="M-OP",'IOC Input'!#REF!&gt;=50000),'IOC Input'!#REF!,""))</f>
        <v>#REF!</v>
      </c>
      <c r="C425" s="103" t="e">
        <f>IF(AND('IOC Input'!#REF!="M-OP",'IOC Input'!#REF!&lt;50000),'IOC Input'!#REF!,IF(AND('IOC Input'!#REF!="M-OP",'IOC Input'!#REF!&gt;=50000),'IOC Input'!#REF!,""))</f>
        <v>#REF!</v>
      </c>
      <c r="D425" s="103" t="e">
        <f>IF(AND('IOC Input'!#REF!="M-OP",'IOC Input'!#REF!&lt;50000),'IOC Input'!#REF!,IF(AND('IOC Input'!#REF!="M-OP",'IOC Input'!#REF!&gt;=50000),'IOC Input'!#REF!,""))</f>
        <v>#REF!</v>
      </c>
      <c r="E425" s="103" t="e">
        <f>IF(AND('IOC Input'!#REF!="M-OP",'IOC Input'!#REF!&lt;50000),'IOC Input'!#REF!,IF(AND('IOC Input'!#REF!="M-OP",'IOC Input'!#REF!&gt;=50000),'IOC Input'!#REF!,""))</f>
        <v>#REF!</v>
      </c>
      <c r="F425" s="103" t="e">
        <f>IF(AND('IOC Input'!#REF!="M-OP",'IOC Input'!#REF!&lt;50000),'IOC Input'!#REF!,IF(AND('IOC Input'!#REF!="M-OP",'IOC Input'!#REF!&gt;=50000),'IOC Input'!#REF!,""))</f>
        <v>#REF!</v>
      </c>
      <c r="G425" s="103" t="e">
        <f>IF(AND('IOC Input'!#REF!="M-OP",'IOC Input'!#REF!&lt;50000),'IOC Input'!#REF!,IF(AND('IOC Input'!#REF!="M-OP",'IOC Input'!#REF!&gt;=50000),'IOC Input'!#REF!,""))</f>
        <v>#REF!</v>
      </c>
      <c r="H425" s="107"/>
      <c r="I425" s="103" t="e">
        <f>IF(AND('IOC Input'!#REF!="M-OP",'IOC Input'!#REF!&lt;50000),'IOC Input'!#REF!,IF(AND('IOC Input'!#REF!="M-OP",'IOC Input'!#REF!&gt;=50000),'IOC Input'!#REF!,""))</f>
        <v>#REF!</v>
      </c>
      <c r="J425" s="105" t="e">
        <f>IF(AND('IOC Input'!#REF!="M-OP",'IOC Input'!#REF!&lt;50000),RIGHT('IOC Input'!#REF!,6),IF(AND('IOC Input'!#REF!="M-OP",'IOC Input'!#REF!&gt;=50000),RIGHT('IOC Input'!#REF!,6),""))</f>
        <v>#REF!</v>
      </c>
      <c r="K425" s="106" t="e">
        <f>IF(AND('IOC Input'!#REF!="M-OP",'IOC Input'!#REF!="C"),'IOC Input'!#REF!,"")</f>
        <v>#REF!</v>
      </c>
      <c r="L425" s="106" t="e">
        <f>IF(AND('IOC Input'!#REF!="M-OP",'IOC Input'!#REF!="D"),'IOC Input'!#REF!,"")</f>
        <v>#REF!</v>
      </c>
      <c r="M425" t="e">
        <f t="shared" si="42"/>
        <v>#REF!</v>
      </c>
    </row>
    <row r="426" spans="1:13" ht="18.75">
      <c r="A426" s="102"/>
      <c r="B426" s="103"/>
      <c r="C426" s="104"/>
      <c r="D426" s="103"/>
      <c r="E426" s="104"/>
      <c r="F426" s="103"/>
      <c r="G426" s="103"/>
      <c r="H426" s="104"/>
      <c r="I426" s="103"/>
      <c r="J426" s="105"/>
      <c r="K426" s="106"/>
      <c r="L426" s="106"/>
    </row>
    <row r="427" spans="1:13" ht="18.75">
      <c r="A427" s="102" t="s">
        <v>111</v>
      </c>
      <c r="B427" s="103" t="e">
        <f>IF(AND('IOC Input'!#REF!="M-OP",'IOC Input'!#REF!&lt;50000),"119503",IF(AND('IOC Input'!#REF!="M-OP",'IOC Input'!#REF!&gt;=50000),"119500",""))</f>
        <v>#REF!</v>
      </c>
      <c r="C427" s="104"/>
      <c r="D427" s="103"/>
      <c r="E427" s="104"/>
      <c r="F427" s="103"/>
      <c r="G427" s="103"/>
      <c r="H427" s="103" t="e">
        <f>IF(AND('IOC Input'!#REF!="M-OP",'IOC Input'!#REF!&lt;50000),'IOC Input'!#REF!,IF(AND('IOC Input'!#REF!="M-OP",'IOC Input'!#REF!&gt;=50000),'IOC Input'!#REF!,""))</f>
        <v>#REF!</v>
      </c>
      <c r="I427" s="103" t="e">
        <f>+I428</f>
        <v>#REF!</v>
      </c>
      <c r="J427" s="105" t="e">
        <f>+J428</f>
        <v>#REF!</v>
      </c>
      <c r="K427" s="106" t="e">
        <f>IF(AND('IOC Input'!#REF!="M-OP",'IOC Input'!#REF!="C"),'IOC Input'!#REF!,"")</f>
        <v>#REF!</v>
      </c>
      <c r="L427" s="106" t="e">
        <f>IF(AND('IOC Input'!#REF!="M-OP",'IOC Input'!#REF!="D"),'IOC Input'!#REF!,"")</f>
        <v>#REF!</v>
      </c>
      <c r="M427" t="e">
        <f>IF(SUM(K427:L427)&gt;0,1,0)</f>
        <v>#REF!</v>
      </c>
    </row>
    <row r="428" spans="1:13" ht="18.75">
      <c r="A428" s="102" t="s">
        <v>111</v>
      </c>
      <c r="B428" s="103" t="e">
        <f>IF(AND('IOC Input'!#REF!="M-OP",'IOC Input'!#REF!&lt;50000),'IOC Input'!#REF!,IF(AND('IOC Input'!#REF!="M-OP",'IOC Input'!#REF!&gt;=50000),'IOC Input'!#REF!,""))</f>
        <v>#REF!</v>
      </c>
      <c r="C428" s="103" t="e">
        <f>IF(AND('IOC Input'!#REF!="M-OP",'IOC Input'!#REF!&lt;50000),'IOC Input'!#REF!,IF(AND('IOC Input'!#REF!="M-OP",'IOC Input'!#REF!&gt;=50000),'IOC Input'!#REF!,""))</f>
        <v>#REF!</v>
      </c>
      <c r="D428" s="103" t="e">
        <f>IF(AND('IOC Input'!#REF!="M-OP",'IOC Input'!#REF!&lt;50000),'IOC Input'!#REF!,IF(AND('IOC Input'!#REF!="M-OP",'IOC Input'!#REF!&gt;=50000),'IOC Input'!#REF!,""))</f>
        <v>#REF!</v>
      </c>
      <c r="E428" s="103" t="e">
        <f>IF(AND('IOC Input'!#REF!="M-OP",'IOC Input'!#REF!&lt;50000),'IOC Input'!#REF!,IF(AND('IOC Input'!#REF!="M-OP",'IOC Input'!#REF!&gt;=50000),'IOC Input'!#REF!,""))</f>
        <v>#REF!</v>
      </c>
      <c r="F428" s="103" t="e">
        <f>IF(AND('IOC Input'!#REF!="M-OP",'IOC Input'!#REF!&lt;50000),'IOC Input'!#REF!,IF(AND('IOC Input'!#REF!="M-OP",'IOC Input'!#REF!&gt;=50000),'IOC Input'!#REF!,""))</f>
        <v>#REF!</v>
      </c>
      <c r="G428" s="103" t="e">
        <f>IF(AND('IOC Input'!#REF!="M-OP",'IOC Input'!#REF!&lt;50000),'IOC Input'!#REF!,IF(AND('IOC Input'!#REF!="M-OP",'IOC Input'!#REF!&gt;=50000),'IOC Input'!#REF!,""))</f>
        <v>#REF!</v>
      </c>
      <c r="H428" s="103" t="e">
        <f>IF(AND('IOC Input'!#REF!="M-OP",'IOC Input'!#REF!&lt;50000),'IOC Input'!#REF!,IF(AND('IOC Input'!#REF!="M-OP",'IOC Input'!#REF!&gt;=50000),'IOC Input'!#REF!,""))</f>
        <v>#REF!</v>
      </c>
      <c r="I428" s="103" t="e">
        <f>IF(AND('IOC Input'!#REF!="M-OP",'IOC Input'!#REF!&lt;50000),'IOC Input'!#REF!,IF(AND('IOC Input'!#REF!="M-OP",'IOC Input'!#REF!&gt;=50000),'IOC Input'!#REF!,""))</f>
        <v>#REF!</v>
      </c>
      <c r="J428" s="105" t="e">
        <f>IF(AND('IOC Input'!#REF!="M-OP",'IOC Input'!#REF!&lt;50000),RIGHT('IOC Input'!#REF!,6),IF(AND('IOC Input'!#REF!="M-OP",'IOC Input'!#REF!&gt;=50000),RIGHT('IOC Input'!#REF!,6),""))</f>
        <v>#REF!</v>
      </c>
      <c r="K428" s="106" t="e">
        <f>IF(AND('IOC Input'!#REF!="M-OP",'IOC Input'!#REF!="C"),'IOC Input'!#REF!,"")</f>
        <v>#REF!</v>
      </c>
      <c r="L428" s="106" t="e">
        <f>IF(AND('IOC Input'!#REF!="M-OP",'IOC Input'!#REF!="D"),'IOC Input'!#REF!,"")</f>
        <v>#REF!</v>
      </c>
      <c r="M428" t="e">
        <f t="shared" ref="M428:M434" si="43">IF(SUM(K428:L428)&gt;0,1,0)</f>
        <v>#REF!</v>
      </c>
    </row>
    <row r="429" spans="1:13" ht="18.75">
      <c r="A429" s="102" t="s">
        <v>111</v>
      </c>
      <c r="B429" s="103" t="e">
        <f>IF(AND('IOC Input'!#REF!="M-OP",'IOC Input'!#REF!&lt;50000),'IOC Input'!#REF!,IF(AND('IOC Input'!#REF!="M-OP",'IOC Input'!#REF!&gt;=50000),'IOC Input'!#REF!,""))</f>
        <v>#REF!</v>
      </c>
      <c r="C429" s="103" t="e">
        <f>IF(AND('IOC Input'!#REF!="M-OP",'IOC Input'!#REF!&lt;50000),'IOC Input'!#REF!,IF(AND('IOC Input'!#REF!="M-OP",'IOC Input'!#REF!&gt;=50000),'IOC Input'!#REF!,""))</f>
        <v>#REF!</v>
      </c>
      <c r="D429" s="103" t="e">
        <f>IF(AND('IOC Input'!#REF!="M-OP",'IOC Input'!#REF!&lt;50000),'IOC Input'!#REF!,IF(AND('IOC Input'!#REF!="M-OP",'IOC Input'!#REF!&gt;=50000),'IOC Input'!#REF!,""))</f>
        <v>#REF!</v>
      </c>
      <c r="E429" s="103" t="e">
        <f>IF(AND('IOC Input'!#REF!="M-OP",'IOC Input'!#REF!&lt;50000),'IOC Input'!#REF!,IF(AND('IOC Input'!#REF!="M-OP",'IOC Input'!#REF!&gt;=50000),'IOC Input'!#REF!,""))</f>
        <v>#REF!</v>
      </c>
      <c r="F429" s="103" t="e">
        <f>IF(AND('IOC Input'!#REF!="M-OP",'IOC Input'!#REF!&lt;50000),'IOC Input'!#REF!,IF(AND('IOC Input'!#REF!="M-OP",'IOC Input'!#REF!&gt;=50000),'IOC Input'!#REF!,""))</f>
        <v>#REF!</v>
      </c>
      <c r="G429" s="103" t="e">
        <f>IF(AND('IOC Input'!#REF!="M-OP",'IOC Input'!#REF!&lt;50000),'IOC Input'!#REF!,IF(AND('IOC Input'!#REF!="M-OP",'IOC Input'!#REF!&gt;=50000),'IOC Input'!#REF!,""))</f>
        <v>#REF!</v>
      </c>
      <c r="H429" s="103" t="e">
        <f>IF(AND('IOC Input'!#REF!="M-OP",'IOC Input'!#REF!&lt;50000),'IOC Input'!#REF!,IF(AND('IOC Input'!#REF!="M-OP",'IOC Input'!#REF!&gt;=50000),'IOC Input'!#REF!,""))</f>
        <v>#REF!</v>
      </c>
      <c r="I429" s="103" t="e">
        <f>IF(AND('IOC Input'!#REF!="M-OP",'IOC Input'!#REF!&lt;50000),'IOC Input'!#REF!,IF(AND('IOC Input'!#REF!="M-OP",'IOC Input'!#REF!&gt;=50000),'IOC Input'!#REF!,""))</f>
        <v>#REF!</v>
      </c>
      <c r="J429" s="105" t="e">
        <f>IF(AND('IOC Input'!#REF!="M-OP",'IOC Input'!#REF!&lt;50000),RIGHT('IOC Input'!#REF!,6),IF(AND('IOC Input'!#REF!="M-OP",'IOC Input'!#REF!&gt;=50000),RIGHT('IOC Input'!#REF!,6),""))</f>
        <v>#REF!</v>
      </c>
      <c r="K429" s="106" t="e">
        <f>IF(AND('IOC Input'!#REF!="M-OP",'IOC Input'!#REF!="C"),'IOC Input'!#REF!,"")</f>
        <v>#REF!</v>
      </c>
      <c r="L429" s="106" t="e">
        <f>IF(AND('IOC Input'!#REF!="M-OP",'IOC Input'!#REF!="D"),'IOC Input'!#REF!,"")</f>
        <v>#REF!</v>
      </c>
      <c r="M429" t="e">
        <f t="shared" si="43"/>
        <v>#REF!</v>
      </c>
    </row>
    <row r="430" spans="1:13" ht="18.75">
      <c r="A430" s="102" t="s">
        <v>111</v>
      </c>
      <c r="B430" s="103" t="e">
        <f>IF(AND('IOC Input'!#REF!="M-OP",'IOC Input'!#REF!&lt;50000),'IOC Input'!#REF!,IF(AND('IOC Input'!#REF!="M-OP",'IOC Input'!#REF!&gt;=50000),'IOC Input'!#REF!,""))</f>
        <v>#REF!</v>
      </c>
      <c r="C430" s="103" t="e">
        <f>IF(AND('IOC Input'!#REF!="M-OP",'IOC Input'!#REF!&lt;50000),'IOC Input'!#REF!,IF(AND('IOC Input'!#REF!="M-OP",'IOC Input'!#REF!&gt;=50000),'IOC Input'!#REF!,""))</f>
        <v>#REF!</v>
      </c>
      <c r="D430" s="103" t="e">
        <f>IF(AND('IOC Input'!#REF!="M-OP",'IOC Input'!#REF!&lt;50000),'IOC Input'!#REF!,IF(AND('IOC Input'!#REF!="M-OP",'IOC Input'!#REF!&gt;=50000),'IOC Input'!#REF!,""))</f>
        <v>#REF!</v>
      </c>
      <c r="E430" s="103" t="e">
        <f>IF(AND('IOC Input'!#REF!="M-OP",'IOC Input'!#REF!&lt;50000),'IOC Input'!#REF!,IF(AND('IOC Input'!#REF!="M-OP",'IOC Input'!#REF!&gt;=50000),'IOC Input'!#REF!,""))</f>
        <v>#REF!</v>
      </c>
      <c r="F430" s="103" t="e">
        <f>IF(AND('IOC Input'!#REF!="M-OP",'IOC Input'!#REF!&lt;50000),'IOC Input'!#REF!,IF(AND('IOC Input'!#REF!="M-OP",'IOC Input'!#REF!&gt;=50000),'IOC Input'!#REF!,""))</f>
        <v>#REF!</v>
      </c>
      <c r="G430" s="103" t="e">
        <f>IF(AND('IOC Input'!#REF!="M-OP",'IOC Input'!#REF!&lt;50000),'IOC Input'!#REF!,IF(AND('IOC Input'!#REF!="M-OP",'IOC Input'!#REF!&gt;=50000),'IOC Input'!#REF!,""))</f>
        <v>#REF!</v>
      </c>
      <c r="H430" s="103" t="e">
        <f>IF(AND('IOC Input'!#REF!="M-OP",'IOC Input'!#REF!&lt;50000),'IOC Input'!#REF!,IF(AND('IOC Input'!#REF!="M-OP",'IOC Input'!#REF!&gt;=50000),'IOC Input'!#REF!,""))</f>
        <v>#REF!</v>
      </c>
      <c r="I430" s="103" t="e">
        <f>IF(AND('IOC Input'!#REF!="M-OP",'IOC Input'!#REF!&lt;50000),'IOC Input'!#REF!,IF(AND('IOC Input'!#REF!="M-OP",'IOC Input'!#REF!&gt;=50000),'IOC Input'!#REF!,""))</f>
        <v>#REF!</v>
      </c>
      <c r="J430" s="105" t="e">
        <f>IF(AND('IOC Input'!#REF!="M-OP",'IOC Input'!#REF!&lt;50000),RIGHT('IOC Input'!#REF!,6),IF(AND('IOC Input'!#REF!="M-OP",'IOC Input'!#REF!&gt;=50000),RIGHT('IOC Input'!#REF!,6),""))</f>
        <v>#REF!</v>
      </c>
      <c r="K430" s="106" t="e">
        <f>IF(AND('IOC Input'!#REF!="M-OP",'IOC Input'!#REF!="C"),'IOC Input'!#REF!,"")</f>
        <v>#REF!</v>
      </c>
      <c r="L430" s="106" t="e">
        <f>IF(AND('IOC Input'!#REF!="M-OP",'IOC Input'!#REF!="D"),'IOC Input'!#REF!,"")</f>
        <v>#REF!</v>
      </c>
      <c r="M430" t="e">
        <f t="shared" si="43"/>
        <v>#REF!</v>
      </c>
    </row>
    <row r="431" spans="1:13" ht="18.75">
      <c r="A431" s="102" t="s">
        <v>111</v>
      </c>
      <c r="B431" s="103" t="e">
        <f>IF(AND('IOC Input'!#REF!="M-OP",'IOC Input'!#REF!&lt;50000),'IOC Input'!#REF!,IF(AND('IOC Input'!#REF!="M-OP",'IOC Input'!#REF!&gt;=50000),'IOC Input'!#REF!,""))</f>
        <v>#REF!</v>
      </c>
      <c r="C431" s="103" t="e">
        <f>IF(AND('IOC Input'!#REF!="M-OP",'IOC Input'!#REF!&lt;50000),'IOC Input'!#REF!,IF(AND('IOC Input'!#REF!="M-OP",'IOC Input'!#REF!&gt;=50000),'IOC Input'!#REF!,""))</f>
        <v>#REF!</v>
      </c>
      <c r="D431" s="103" t="e">
        <f>IF(AND('IOC Input'!#REF!="M-OP",'IOC Input'!#REF!&lt;50000),'IOC Input'!#REF!,IF(AND('IOC Input'!#REF!="M-OP",'IOC Input'!#REF!&gt;=50000),'IOC Input'!#REF!,""))</f>
        <v>#REF!</v>
      </c>
      <c r="E431" s="103" t="e">
        <f>IF(AND('IOC Input'!#REF!="M-OP",'IOC Input'!#REF!&lt;50000),'IOC Input'!#REF!,IF(AND('IOC Input'!#REF!="M-OP",'IOC Input'!#REF!&gt;=50000),'IOC Input'!#REF!,""))</f>
        <v>#REF!</v>
      </c>
      <c r="F431" s="103" t="e">
        <f>IF(AND('IOC Input'!#REF!="M-OP",'IOC Input'!#REF!&lt;50000),'IOC Input'!#REF!,IF(AND('IOC Input'!#REF!="M-OP",'IOC Input'!#REF!&gt;=50000),'IOC Input'!#REF!,""))</f>
        <v>#REF!</v>
      </c>
      <c r="G431" s="103" t="e">
        <f>IF(AND('IOC Input'!#REF!="M-OP",'IOC Input'!#REF!&lt;50000),'IOC Input'!#REF!,IF(AND('IOC Input'!#REF!="M-OP",'IOC Input'!#REF!&gt;=50000),'IOC Input'!#REF!,""))</f>
        <v>#REF!</v>
      </c>
      <c r="H431" s="103" t="e">
        <f>IF(AND('IOC Input'!#REF!="M-OP",'IOC Input'!#REF!&lt;50000),'IOC Input'!#REF!,IF(AND('IOC Input'!#REF!="M-OP",'IOC Input'!#REF!&gt;=50000),'IOC Input'!#REF!,""))</f>
        <v>#REF!</v>
      </c>
      <c r="I431" s="103" t="e">
        <f>IF(AND('IOC Input'!#REF!="M-OP",'IOC Input'!#REF!&lt;50000),'IOC Input'!#REF!,IF(AND('IOC Input'!#REF!="M-OP",'IOC Input'!#REF!&gt;=50000),'IOC Input'!#REF!,""))</f>
        <v>#REF!</v>
      </c>
      <c r="J431" s="105" t="e">
        <f>IF(AND('IOC Input'!#REF!="M-OP",'IOC Input'!#REF!&lt;50000),RIGHT('IOC Input'!#REF!,6),IF(AND('IOC Input'!#REF!="M-OP",'IOC Input'!#REF!&gt;=50000),RIGHT('IOC Input'!#REF!,6),""))</f>
        <v>#REF!</v>
      </c>
      <c r="K431" s="106" t="e">
        <f>IF(AND('IOC Input'!#REF!="M-OP",'IOC Input'!#REF!="C"),'IOC Input'!#REF!,"")</f>
        <v>#REF!</v>
      </c>
      <c r="L431" s="106" t="e">
        <f>IF(AND('IOC Input'!#REF!="M-OP",'IOC Input'!#REF!="D"),'IOC Input'!#REF!,"")</f>
        <v>#REF!</v>
      </c>
      <c r="M431" t="e">
        <f t="shared" si="43"/>
        <v>#REF!</v>
      </c>
    </row>
    <row r="432" spans="1:13" ht="18.75">
      <c r="A432" s="102" t="s">
        <v>111</v>
      </c>
      <c r="B432" s="103" t="e">
        <f>IF(AND('IOC Input'!#REF!="M-OP",'IOC Input'!#REF!&lt;50000),'IOC Input'!#REF!,IF(AND('IOC Input'!#REF!="M-OP",'IOC Input'!#REF!&gt;=50000),'IOC Input'!#REF!,""))</f>
        <v>#REF!</v>
      </c>
      <c r="C432" s="103" t="e">
        <f>IF(AND('IOC Input'!#REF!="M-OP",'IOC Input'!#REF!&lt;50000),'IOC Input'!#REF!,IF(AND('IOC Input'!#REF!="M-OP",'IOC Input'!#REF!&gt;=50000),'IOC Input'!#REF!,""))</f>
        <v>#REF!</v>
      </c>
      <c r="D432" s="103" t="e">
        <f>IF(AND('IOC Input'!#REF!="M-OP",'IOC Input'!#REF!&lt;50000),'IOC Input'!#REF!,IF(AND('IOC Input'!#REF!="M-OP",'IOC Input'!#REF!&gt;=50000),'IOC Input'!#REF!,""))</f>
        <v>#REF!</v>
      </c>
      <c r="E432" s="103" t="e">
        <f>IF(AND('IOC Input'!#REF!="M-OP",'IOC Input'!#REF!&lt;50000),'IOC Input'!#REF!,IF(AND('IOC Input'!#REF!="M-OP",'IOC Input'!#REF!&gt;=50000),'IOC Input'!#REF!,""))</f>
        <v>#REF!</v>
      </c>
      <c r="F432" s="103" t="e">
        <f>IF(AND('IOC Input'!#REF!="M-OP",'IOC Input'!#REF!&lt;50000),'IOC Input'!#REF!,IF(AND('IOC Input'!#REF!="M-OP",'IOC Input'!#REF!&gt;=50000),'IOC Input'!#REF!,""))</f>
        <v>#REF!</v>
      </c>
      <c r="G432" s="103" t="e">
        <f>IF(AND('IOC Input'!#REF!="M-OP",'IOC Input'!#REF!&lt;50000),'IOC Input'!#REF!,IF(AND('IOC Input'!#REF!="M-OP",'IOC Input'!#REF!&gt;=50000),'IOC Input'!#REF!,""))</f>
        <v>#REF!</v>
      </c>
      <c r="H432" s="103" t="e">
        <f>IF(AND('IOC Input'!#REF!="M-OP",'IOC Input'!#REF!&lt;50000),'IOC Input'!#REF!,IF(AND('IOC Input'!#REF!="M-OP",'IOC Input'!#REF!&gt;=50000),'IOC Input'!#REF!,""))</f>
        <v>#REF!</v>
      </c>
      <c r="I432" s="103" t="e">
        <f>IF(AND('IOC Input'!#REF!="M-OP",'IOC Input'!#REF!&lt;50000),'IOC Input'!#REF!,IF(AND('IOC Input'!#REF!="M-OP",'IOC Input'!#REF!&gt;=50000),'IOC Input'!#REF!,""))</f>
        <v>#REF!</v>
      </c>
      <c r="J432" s="105" t="e">
        <f>IF(AND('IOC Input'!#REF!="M-OP",'IOC Input'!#REF!&lt;50000),RIGHT('IOC Input'!#REF!,6),IF(AND('IOC Input'!#REF!="M-OP",'IOC Input'!#REF!&gt;=50000),RIGHT('IOC Input'!#REF!,6),""))</f>
        <v>#REF!</v>
      </c>
      <c r="K432" s="106" t="e">
        <f>IF(AND('IOC Input'!#REF!="M-OP",'IOC Input'!#REF!="C"),'IOC Input'!#REF!,"")</f>
        <v>#REF!</v>
      </c>
      <c r="L432" s="106" t="e">
        <f>IF(AND('IOC Input'!#REF!="M-OP",'IOC Input'!#REF!="D"),'IOC Input'!#REF!,"")</f>
        <v>#REF!</v>
      </c>
      <c r="M432" t="e">
        <f t="shared" si="43"/>
        <v>#REF!</v>
      </c>
    </row>
    <row r="433" spans="1:13" ht="18.75">
      <c r="A433" s="102" t="s">
        <v>111</v>
      </c>
      <c r="B433" s="103" t="e">
        <f>IF(AND('IOC Input'!#REF!="M-OP",'IOC Input'!#REF!&lt;50000),'IOC Input'!#REF!,IF(AND('IOC Input'!#REF!="M-OP",'IOC Input'!#REF!&gt;=50000),'IOC Input'!#REF!,""))</f>
        <v>#REF!</v>
      </c>
      <c r="C433" s="103" t="e">
        <f>IF(AND('IOC Input'!#REF!="M-OP",'IOC Input'!#REF!&lt;50000),'IOC Input'!#REF!,IF(AND('IOC Input'!#REF!="M-OP",'IOC Input'!#REF!&gt;=50000),'IOC Input'!#REF!,""))</f>
        <v>#REF!</v>
      </c>
      <c r="D433" s="103" t="e">
        <f>IF(AND('IOC Input'!#REF!="M-OP",'IOC Input'!#REF!&lt;50000),'IOC Input'!#REF!,IF(AND('IOC Input'!#REF!="M-OP",'IOC Input'!#REF!&gt;=50000),'IOC Input'!#REF!,""))</f>
        <v>#REF!</v>
      </c>
      <c r="E433" s="103" t="e">
        <f>IF(AND('IOC Input'!#REF!="M-OP",'IOC Input'!#REF!&lt;50000),'IOC Input'!#REF!,IF(AND('IOC Input'!#REF!="M-OP",'IOC Input'!#REF!&gt;=50000),'IOC Input'!#REF!,""))</f>
        <v>#REF!</v>
      </c>
      <c r="F433" s="103" t="e">
        <f>IF(AND('IOC Input'!#REF!="M-OP",'IOC Input'!#REF!&lt;50000),'IOC Input'!#REF!,IF(AND('IOC Input'!#REF!="M-OP",'IOC Input'!#REF!&gt;=50000),'IOC Input'!#REF!,""))</f>
        <v>#REF!</v>
      </c>
      <c r="G433" s="103" t="e">
        <f>IF(AND('IOC Input'!#REF!="M-OP",'IOC Input'!#REF!&lt;50000),'IOC Input'!#REF!,IF(AND('IOC Input'!#REF!="M-OP",'IOC Input'!#REF!&gt;=50000),'IOC Input'!#REF!,""))</f>
        <v>#REF!</v>
      </c>
      <c r="H433" s="103" t="e">
        <f>IF(AND('IOC Input'!#REF!="M-OP",'IOC Input'!#REF!&lt;50000),'IOC Input'!#REF!,IF(AND('IOC Input'!#REF!="M-OP",'IOC Input'!#REF!&gt;=50000),'IOC Input'!#REF!,""))</f>
        <v>#REF!</v>
      </c>
      <c r="I433" s="103" t="e">
        <f>IF(AND('IOC Input'!#REF!="M-OP",'IOC Input'!#REF!&lt;50000),'IOC Input'!#REF!,IF(AND('IOC Input'!#REF!="M-OP",'IOC Input'!#REF!&gt;=50000),'IOC Input'!#REF!,""))</f>
        <v>#REF!</v>
      </c>
      <c r="J433" s="105" t="e">
        <f>IF(AND('IOC Input'!#REF!="M-OP",'IOC Input'!#REF!&lt;50000),RIGHT('IOC Input'!#REF!,6),IF(AND('IOC Input'!#REF!="M-OP",'IOC Input'!#REF!&gt;=50000),RIGHT('IOC Input'!#REF!,6),""))</f>
        <v>#REF!</v>
      </c>
      <c r="K433" s="106" t="e">
        <f>IF(AND('IOC Input'!#REF!="M-OP",'IOC Input'!#REF!="C"),'IOC Input'!#REF!,"")</f>
        <v>#REF!</v>
      </c>
      <c r="L433" s="106" t="e">
        <f>IF(AND('IOC Input'!#REF!="M-OP",'IOC Input'!#REF!="D"),'IOC Input'!#REF!,"")</f>
        <v>#REF!</v>
      </c>
      <c r="M433" t="e">
        <f t="shared" si="43"/>
        <v>#REF!</v>
      </c>
    </row>
    <row r="434" spans="1:13" ht="18.75">
      <c r="A434" s="102" t="s">
        <v>111</v>
      </c>
      <c r="B434" s="103" t="e">
        <f>IF(AND('IOC Input'!#REF!="M-OP",'IOC Input'!#REF!&lt;50000),'IOC Input'!#REF!,IF(AND('IOC Input'!#REF!="M-OP",'IOC Input'!#REF!&gt;=50000),'IOC Input'!#REF!,""))</f>
        <v>#REF!</v>
      </c>
      <c r="C434" s="103" t="e">
        <f>IF(AND('IOC Input'!#REF!="M-OP",'IOC Input'!#REF!&lt;50000),'IOC Input'!#REF!,IF(AND('IOC Input'!#REF!="M-OP",'IOC Input'!#REF!&gt;=50000),'IOC Input'!#REF!,""))</f>
        <v>#REF!</v>
      </c>
      <c r="D434" s="103" t="e">
        <f>IF(AND('IOC Input'!#REF!="M-OP",'IOC Input'!#REF!&lt;50000),'IOC Input'!#REF!,IF(AND('IOC Input'!#REF!="M-OP",'IOC Input'!#REF!&gt;=50000),'IOC Input'!#REF!,""))</f>
        <v>#REF!</v>
      </c>
      <c r="E434" s="103" t="e">
        <f>IF(AND('IOC Input'!#REF!="M-OP",'IOC Input'!#REF!&lt;50000),'IOC Input'!#REF!,IF(AND('IOC Input'!#REF!="M-OP",'IOC Input'!#REF!&gt;=50000),'IOC Input'!#REF!,""))</f>
        <v>#REF!</v>
      </c>
      <c r="F434" s="103" t="e">
        <f>IF(AND('IOC Input'!#REF!="M-OP",'IOC Input'!#REF!&lt;50000),'IOC Input'!#REF!,IF(AND('IOC Input'!#REF!="M-OP",'IOC Input'!#REF!&gt;=50000),'IOC Input'!#REF!,""))</f>
        <v>#REF!</v>
      </c>
      <c r="G434" s="103" t="e">
        <f>IF(AND('IOC Input'!#REF!="M-OP",'IOC Input'!#REF!&lt;50000),'IOC Input'!#REF!,IF(AND('IOC Input'!#REF!="M-OP",'IOC Input'!#REF!&gt;=50000),'IOC Input'!#REF!,""))</f>
        <v>#REF!</v>
      </c>
      <c r="H434" s="107"/>
      <c r="I434" s="103" t="e">
        <f>IF(AND('IOC Input'!#REF!="M-OP",'IOC Input'!#REF!&lt;50000),'IOC Input'!#REF!,IF(AND('IOC Input'!#REF!="M-OP",'IOC Input'!#REF!&gt;=50000),'IOC Input'!#REF!,""))</f>
        <v>#REF!</v>
      </c>
      <c r="J434" s="105" t="e">
        <f>IF(AND('IOC Input'!#REF!="M-OP",'IOC Input'!#REF!&lt;50000),RIGHT('IOC Input'!#REF!,6),IF(AND('IOC Input'!#REF!="M-OP",'IOC Input'!#REF!&gt;=50000),RIGHT('IOC Input'!#REF!,6),""))</f>
        <v>#REF!</v>
      </c>
      <c r="K434" s="106" t="e">
        <f>IF(AND('IOC Input'!#REF!="M-OP",'IOC Input'!#REF!="C"),'IOC Input'!#REF!,"")</f>
        <v>#REF!</v>
      </c>
      <c r="L434" s="106" t="e">
        <f>IF(AND('IOC Input'!#REF!="M-OP",'IOC Input'!#REF!="D"),'IOC Input'!#REF!,"")</f>
        <v>#REF!</v>
      </c>
      <c r="M434" t="e">
        <f t="shared" si="43"/>
        <v>#REF!</v>
      </c>
    </row>
    <row r="435" spans="1:13" ht="18.75">
      <c r="A435" s="102"/>
      <c r="B435" s="103"/>
      <c r="C435" s="104"/>
      <c r="D435" s="103"/>
      <c r="E435" s="104"/>
      <c r="F435" s="103"/>
      <c r="G435" s="103"/>
      <c r="H435" s="104"/>
      <c r="I435" s="103"/>
      <c r="J435" s="105"/>
      <c r="K435" s="106"/>
      <c r="L435" s="106"/>
    </row>
    <row r="436" spans="1:13" ht="18.75">
      <c r="A436" s="102" t="s">
        <v>111</v>
      </c>
      <c r="B436" s="103" t="e">
        <f>IF(AND('IOC Input'!#REF!="M-OP",'IOC Input'!#REF!&lt;50000),"119503",IF(AND('IOC Input'!#REF!="M-OP",'IOC Input'!#REF!&gt;=50000),"119500",""))</f>
        <v>#REF!</v>
      </c>
      <c r="C436" s="104"/>
      <c r="D436" s="103"/>
      <c r="E436" s="104"/>
      <c r="F436" s="103"/>
      <c r="G436" s="103"/>
      <c r="H436" s="103" t="e">
        <f>IF(AND('IOC Input'!#REF!="M-OP",'IOC Input'!#REF!&lt;50000),'IOC Input'!#REF!,IF(AND('IOC Input'!#REF!="M-OP",'IOC Input'!#REF!&gt;=50000),'IOC Input'!#REF!,""))</f>
        <v>#REF!</v>
      </c>
      <c r="I436" s="103" t="e">
        <f>+I437</f>
        <v>#REF!</v>
      </c>
      <c r="J436" s="105" t="e">
        <f>+J437</f>
        <v>#REF!</v>
      </c>
      <c r="K436" s="106" t="e">
        <f>IF(AND('IOC Input'!#REF!="M-OP",'IOC Input'!#REF!="C"),'IOC Input'!#REF!,"")</f>
        <v>#REF!</v>
      </c>
      <c r="L436" s="106" t="e">
        <f>IF(AND('IOC Input'!#REF!="M-OP",'IOC Input'!#REF!="D"),'IOC Input'!#REF!,"")</f>
        <v>#REF!</v>
      </c>
      <c r="M436" t="e">
        <f>IF(SUM(K436:L436)&gt;0,1,0)</f>
        <v>#REF!</v>
      </c>
    </row>
    <row r="437" spans="1:13" ht="18.75">
      <c r="A437" s="102" t="s">
        <v>111</v>
      </c>
      <c r="B437" s="103" t="e">
        <f>IF(AND('IOC Input'!#REF!="M-OP",'IOC Input'!#REF!&lt;50000),'IOC Input'!#REF!,IF(AND('IOC Input'!#REF!="M-OP",'IOC Input'!#REF!&gt;=50000),'IOC Input'!#REF!,""))</f>
        <v>#REF!</v>
      </c>
      <c r="C437" s="103" t="e">
        <f>IF(AND('IOC Input'!#REF!="M-OP",'IOC Input'!#REF!&lt;50000),'IOC Input'!#REF!,IF(AND('IOC Input'!#REF!="M-OP",'IOC Input'!#REF!&gt;=50000),'IOC Input'!#REF!,""))</f>
        <v>#REF!</v>
      </c>
      <c r="D437" s="103" t="e">
        <f>IF(AND('IOC Input'!#REF!="M-OP",'IOC Input'!#REF!&lt;50000),'IOC Input'!#REF!,IF(AND('IOC Input'!#REF!="M-OP",'IOC Input'!#REF!&gt;=50000),'IOC Input'!#REF!,""))</f>
        <v>#REF!</v>
      </c>
      <c r="E437" s="103" t="e">
        <f>IF(AND('IOC Input'!#REF!="M-OP",'IOC Input'!#REF!&lt;50000),'IOC Input'!#REF!,IF(AND('IOC Input'!#REF!="M-OP",'IOC Input'!#REF!&gt;=50000),'IOC Input'!#REF!,""))</f>
        <v>#REF!</v>
      </c>
      <c r="F437" s="103" t="e">
        <f>IF(AND('IOC Input'!#REF!="M-OP",'IOC Input'!#REF!&lt;50000),'IOC Input'!#REF!,IF(AND('IOC Input'!#REF!="M-OP",'IOC Input'!#REF!&gt;=50000),'IOC Input'!#REF!,""))</f>
        <v>#REF!</v>
      </c>
      <c r="G437" s="103" t="e">
        <f>IF(AND('IOC Input'!#REF!="M-OP",'IOC Input'!#REF!&lt;50000),'IOC Input'!#REF!,IF(AND('IOC Input'!#REF!="M-OP",'IOC Input'!#REF!&gt;=50000),'IOC Input'!#REF!,""))</f>
        <v>#REF!</v>
      </c>
      <c r="H437" s="103" t="e">
        <f>IF(AND('IOC Input'!#REF!="M-OP",'IOC Input'!#REF!&lt;50000),'IOC Input'!#REF!,IF(AND('IOC Input'!#REF!="M-OP",'IOC Input'!#REF!&gt;=50000),'IOC Input'!#REF!,""))</f>
        <v>#REF!</v>
      </c>
      <c r="I437" s="103" t="e">
        <f>IF(AND('IOC Input'!#REF!="M-OP",'IOC Input'!#REF!&lt;50000),'IOC Input'!#REF!,IF(AND('IOC Input'!#REF!="M-OP",'IOC Input'!#REF!&gt;=50000),'IOC Input'!#REF!,""))</f>
        <v>#REF!</v>
      </c>
      <c r="J437" s="105" t="e">
        <f>IF(AND('IOC Input'!#REF!="M-OP",'IOC Input'!#REF!&lt;50000),RIGHT('IOC Input'!#REF!,6),IF(AND('IOC Input'!#REF!="M-OP",'IOC Input'!#REF!&gt;=50000),RIGHT('IOC Input'!#REF!,6),""))</f>
        <v>#REF!</v>
      </c>
      <c r="K437" s="106" t="e">
        <f>IF(AND('IOC Input'!#REF!="M-OP",'IOC Input'!#REF!="C"),'IOC Input'!#REF!,"")</f>
        <v>#REF!</v>
      </c>
      <c r="L437" s="106" t="e">
        <f>IF(AND('IOC Input'!#REF!="M-OP",'IOC Input'!#REF!="D"),'IOC Input'!#REF!,"")</f>
        <v>#REF!</v>
      </c>
      <c r="M437" t="e">
        <f t="shared" ref="M437:M443" si="44">IF(SUM(K437:L437)&gt;0,1,0)</f>
        <v>#REF!</v>
      </c>
    </row>
    <row r="438" spans="1:13" ht="18.75">
      <c r="A438" s="102" t="s">
        <v>111</v>
      </c>
      <c r="B438" s="103" t="e">
        <f>IF(AND('IOC Input'!#REF!="M-OP",'IOC Input'!#REF!&lt;50000),'IOC Input'!#REF!,IF(AND('IOC Input'!#REF!="M-OP",'IOC Input'!#REF!&gt;=50000),'IOC Input'!#REF!,""))</f>
        <v>#REF!</v>
      </c>
      <c r="C438" s="103" t="e">
        <f>IF(AND('IOC Input'!#REF!="M-OP",'IOC Input'!#REF!&lt;50000),'IOC Input'!#REF!,IF(AND('IOC Input'!#REF!="M-OP",'IOC Input'!#REF!&gt;=50000),'IOC Input'!#REF!,""))</f>
        <v>#REF!</v>
      </c>
      <c r="D438" s="103" t="e">
        <f>IF(AND('IOC Input'!#REF!="M-OP",'IOC Input'!#REF!&lt;50000),'IOC Input'!#REF!,IF(AND('IOC Input'!#REF!="M-OP",'IOC Input'!#REF!&gt;=50000),'IOC Input'!#REF!,""))</f>
        <v>#REF!</v>
      </c>
      <c r="E438" s="103" t="e">
        <f>IF(AND('IOC Input'!#REF!="M-OP",'IOC Input'!#REF!&lt;50000),'IOC Input'!#REF!,IF(AND('IOC Input'!#REF!="M-OP",'IOC Input'!#REF!&gt;=50000),'IOC Input'!#REF!,""))</f>
        <v>#REF!</v>
      </c>
      <c r="F438" s="103" t="e">
        <f>IF(AND('IOC Input'!#REF!="M-OP",'IOC Input'!#REF!&lt;50000),'IOC Input'!#REF!,IF(AND('IOC Input'!#REF!="M-OP",'IOC Input'!#REF!&gt;=50000),'IOC Input'!#REF!,""))</f>
        <v>#REF!</v>
      </c>
      <c r="G438" s="103" t="e">
        <f>IF(AND('IOC Input'!#REF!="M-OP",'IOC Input'!#REF!&lt;50000),'IOC Input'!#REF!,IF(AND('IOC Input'!#REF!="M-OP",'IOC Input'!#REF!&gt;=50000),'IOC Input'!#REF!,""))</f>
        <v>#REF!</v>
      </c>
      <c r="H438" s="103" t="e">
        <f>IF(AND('IOC Input'!#REF!="M-OP",'IOC Input'!#REF!&lt;50000),'IOC Input'!#REF!,IF(AND('IOC Input'!#REF!="M-OP",'IOC Input'!#REF!&gt;=50000),'IOC Input'!#REF!,""))</f>
        <v>#REF!</v>
      </c>
      <c r="I438" s="103" t="e">
        <f>IF(AND('IOC Input'!#REF!="M-OP",'IOC Input'!#REF!&lt;50000),'IOC Input'!#REF!,IF(AND('IOC Input'!#REF!="M-OP",'IOC Input'!#REF!&gt;=50000),'IOC Input'!#REF!,""))</f>
        <v>#REF!</v>
      </c>
      <c r="J438" s="105" t="e">
        <f>IF(AND('IOC Input'!#REF!="M-OP",'IOC Input'!#REF!&lt;50000),RIGHT('IOC Input'!#REF!,6),IF(AND('IOC Input'!#REF!="M-OP",'IOC Input'!#REF!&gt;=50000),RIGHT('IOC Input'!#REF!,6),""))</f>
        <v>#REF!</v>
      </c>
      <c r="K438" s="106" t="e">
        <f>IF(AND('IOC Input'!#REF!="M-OP",'IOC Input'!#REF!="C"),'IOC Input'!#REF!,"")</f>
        <v>#REF!</v>
      </c>
      <c r="L438" s="106" t="e">
        <f>IF(AND('IOC Input'!#REF!="M-OP",'IOC Input'!#REF!="D"),'IOC Input'!#REF!,"")</f>
        <v>#REF!</v>
      </c>
      <c r="M438" t="e">
        <f t="shared" si="44"/>
        <v>#REF!</v>
      </c>
    </row>
    <row r="439" spans="1:13" ht="18.75">
      <c r="A439" s="102" t="s">
        <v>111</v>
      </c>
      <c r="B439" s="103" t="e">
        <f>IF(AND('IOC Input'!#REF!="M-OP",'IOC Input'!#REF!&lt;50000),'IOC Input'!#REF!,IF(AND('IOC Input'!#REF!="M-OP",'IOC Input'!#REF!&gt;=50000),'IOC Input'!#REF!,""))</f>
        <v>#REF!</v>
      </c>
      <c r="C439" s="103" t="e">
        <f>IF(AND('IOC Input'!#REF!="M-OP",'IOC Input'!#REF!&lt;50000),'IOC Input'!#REF!,IF(AND('IOC Input'!#REF!="M-OP",'IOC Input'!#REF!&gt;=50000),'IOC Input'!#REF!,""))</f>
        <v>#REF!</v>
      </c>
      <c r="D439" s="103" t="e">
        <f>IF(AND('IOC Input'!#REF!="M-OP",'IOC Input'!#REF!&lt;50000),'IOC Input'!#REF!,IF(AND('IOC Input'!#REF!="M-OP",'IOC Input'!#REF!&gt;=50000),'IOC Input'!#REF!,""))</f>
        <v>#REF!</v>
      </c>
      <c r="E439" s="103" t="e">
        <f>IF(AND('IOC Input'!#REF!="M-OP",'IOC Input'!#REF!&lt;50000),'IOC Input'!#REF!,IF(AND('IOC Input'!#REF!="M-OP",'IOC Input'!#REF!&gt;=50000),'IOC Input'!#REF!,""))</f>
        <v>#REF!</v>
      </c>
      <c r="F439" s="103" t="e">
        <f>IF(AND('IOC Input'!#REF!="M-OP",'IOC Input'!#REF!&lt;50000),'IOC Input'!#REF!,IF(AND('IOC Input'!#REF!="M-OP",'IOC Input'!#REF!&gt;=50000),'IOC Input'!#REF!,""))</f>
        <v>#REF!</v>
      </c>
      <c r="G439" s="103" t="e">
        <f>IF(AND('IOC Input'!#REF!="M-OP",'IOC Input'!#REF!&lt;50000),'IOC Input'!#REF!,IF(AND('IOC Input'!#REF!="M-OP",'IOC Input'!#REF!&gt;=50000),'IOC Input'!#REF!,""))</f>
        <v>#REF!</v>
      </c>
      <c r="H439" s="103" t="e">
        <f>IF(AND('IOC Input'!#REF!="M-OP",'IOC Input'!#REF!&lt;50000),'IOC Input'!#REF!,IF(AND('IOC Input'!#REF!="M-OP",'IOC Input'!#REF!&gt;=50000),'IOC Input'!#REF!,""))</f>
        <v>#REF!</v>
      </c>
      <c r="I439" s="103" t="e">
        <f>IF(AND('IOC Input'!#REF!="M-OP",'IOC Input'!#REF!&lt;50000),'IOC Input'!#REF!,IF(AND('IOC Input'!#REF!="M-OP",'IOC Input'!#REF!&gt;=50000),'IOC Input'!#REF!,""))</f>
        <v>#REF!</v>
      </c>
      <c r="J439" s="105" t="e">
        <f>IF(AND('IOC Input'!#REF!="M-OP",'IOC Input'!#REF!&lt;50000),RIGHT('IOC Input'!#REF!,6),IF(AND('IOC Input'!#REF!="M-OP",'IOC Input'!#REF!&gt;=50000),RIGHT('IOC Input'!#REF!,6),""))</f>
        <v>#REF!</v>
      </c>
      <c r="K439" s="106" t="e">
        <f>IF(AND('IOC Input'!#REF!="M-OP",'IOC Input'!#REF!="C"),'IOC Input'!#REF!,"")</f>
        <v>#REF!</v>
      </c>
      <c r="L439" s="106" t="e">
        <f>IF(AND('IOC Input'!#REF!="M-OP",'IOC Input'!#REF!="D"),'IOC Input'!#REF!,"")</f>
        <v>#REF!</v>
      </c>
      <c r="M439" t="e">
        <f t="shared" si="44"/>
        <v>#REF!</v>
      </c>
    </row>
    <row r="440" spans="1:13" ht="18.75">
      <c r="A440" s="102" t="s">
        <v>111</v>
      </c>
      <c r="B440" s="103" t="e">
        <f>IF(AND('IOC Input'!#REF!="M-OP",'IOC Input'!#REF!&lt;50000),'IOC Input'!#REF!,IF(AND('IOC Input'!#REF!="M-OP",'IOC Input'!#REF!&gt;=50000),'IOC Input'!#REF!,""))</f>
        <v>#REF!</v>
      </c>
      <c r="C440" s="103" t="e">
        <f>IF(AND('IOC Input'!#REF!="M-OP",'IOC Input'!#REF!&lt;50000),'IOC Input'!#REF!,IF(AND('IOC Input'!#REF!="M-OP",'IOC Input'!#REF!&gt;=50000),'IOC Input'!#REF!,""))</f>
        <v>#REF!</v>
      </c>
      <c r="D440" s="103" t="e">
        <f>IF(AND('IOC Input'!#REF!="M-OP",'IOC Input'!#REF!&lt;50000),'IOC Input'!#REF!,IF(AND('IOC Input'!#REF!="M-OP",'IOC Input'!#REF!&gt;=50000),'IOC Input'!#REF!,""))</f>
        <v>#REF!</v>
      </c>
      <c r="E440" s="103" t="e">
        <f>IF(AND('IOC Input'!#REF!="M-OP",'IOC Input'!#REF!&lt;50000),'IOC Input'!#REF!,IF(AND('IOC Input'!#REF!="M-OP",'IOC Input'!#REF!&gt;=50000),'IOC Input'!#REF!,""))</f>
        <v>#REF!</v>
      </c>
      <c r="F440" s="103" t="e">
        <f>IF(AND('IOC Input'!#REF!="M-OP",'IOC Input'!#REF!&lt;50000),'IOC Input'!#REF!,IF(AND('IOC Input'!#REF!="M-OP",'IOC Input'!#REF!&gt;=50000),'IOC Input'!#REF!,""))</f>
        <v>#REF!</v>
      </c>
      <c r="G440" s="103" t="e">
        <f>IF(AND('IOC Input'!#REF!="M-OP",'IOC Input'!#REF!&lt;50000),'IOC Input'!#REF!,IF(AND('IOC Input'!#REF!="M-OP",'IOC Input'!#REF!&gt;=50000),'IOC Input'!#REF!,""))</f>
        <v>#REF!</v>
      </c>
      <c r="H440" s="103" t="e">
        <f>IF(AND('IOC Input'!#REF!="M-OP",'IOC Input'!#REF!&lt;50000),'IOC Input'!#REF!,IF(AND('IOC Input'!#REF!="M-OP",'IOC Input'!#REF!&gt;=50000),'IOC Input'!#REF!,""))</f>
        <v>#REF!</v>
      </c>
      <c r="I440" s="103" t="e">
        <f>IF(AND('IOC Input'!#REF!="M-OP",'IOC Input'!#REF!&lt;50000),'IOC Input'!#REF!,IF(AND('IOC Input'!#REF!="M-OP",'IOC Input'!#REF!&gt;=50000),'IOC Input'!#REF!,""))</f>
        <v>#REF!</v>
      </c>
      <c r="J440" s="105" t="e">
        <f>IF(AND('IOC Input'!#REF!="M-OP",'IOC Input'!#REF!&lt;50000),RIGHT('IOC Input'!#REF!,6),IF(AND('IOC Input'!#REF!="M-OP",'IOC Input'!#REF!&gt;=50000),RIGHT('IOC Input'!#REF!,6),""))</f>
        <v>#REF!</v>
      </c>
      <c r="K440" s="106" t="e">
        <f>IF(AND('IOC Input'!#REF!="M-OP",'IOC Input'!#REF!="C"),'IOC Input'!#REF!,"")</f>
        <v>#REF!</v>
      </c>
      <c r="L440" s="106" t="e">
        <f>IF(AND('IOC Input'!#REF!="M-OP",'IOC Input'!#REF!="D"),'IOC Input'!#REF!,"")</f>
        <v>#REF!</v>
      </c>
      <c r="M440" t="e">
        <f t="shared" si="44"/>
        <v>#REF!</v>
      </c>
    </row>
    <row r="441" spans="1:13" ht="18.75">
      <c r="A441" s="102" t="s">
        <v>111</v>
      </c>
      <c r="B441" s="103" t="e">
        <f>IF(AND('IOC Input'!#REF!="M-OP",'IOC Input'!#REF!&lt;50000),'IOC Input'!#REF!,IF(AND('IOC Input'!#REF!="M-OP",'IOC Input'!#REF!&gt;=50000),'IOC Input'!#REF!,""))</f>
        <v>#REF!</v>
      </c>
      <c r="C441" s="103" t="e">
        <f>IF(AND('IOC Input'!#REF!="M-OP",'IOC Input'!#REF!&lt;50000),'IOC Input'!#REF!,IF(AND('IOC Input'!#REF!="M-OP",'IOC Input'!#REF!&gt;=50000),'IOC Input'!#REF!,""))</f>
        <v>#REF!</v>
      </c>
      <c r="D441" s="103" t="e">
        <f>IF(AND('IOC Input'!#REF!="M-OP",'IOC Input'!#REF!&lt;50000),'IOC Input'!#REF!,IF(AND('IOC Input'!#REF!="M-OP",'IOC Input'!#REF!&gt;=50000),'IOC Input'!#REF!,""))</f>
        <v>#REF!</v>
      </c>
      <c r="E441" s="103" t="e">
        <f>IF(AND('IOC Input'!#REF!="M-OP",'IOC Input'!#REF!&lt;50000),'IOC Input'!#REF!,IF(AND('IOC Input'!#REF!="M-OP",'IOC Input'!#REF!&gt;=50000),'IOC Input'!#REF!,""))</f>
        <v>#REF!</v>
      </c>
      <c r="F441" s="103" t="e">
        <f>IF(AND('IOC Input'!#REF!="M-OP",'IOC Input'!#REF!&lt;50000),'IOC Input'!#REF!,IF(AND('IOC Input'!#REF!="M-OP",'IOC Input'!#REF!&gt;=50000),'IOC Input'!#REF!,""))</f>
        <v>#REF!</v>
      </c>
      <c r="G441" s="103" t="e">
        <f>IF(AND('IOC Input'!#REF!="M-OP",'IOC Input'!#REF!&lt;50000),'IOC Input'!#REF!,IF(AND('IOC Input'!#REF!="M-OP",'IOC Input'!#REF!&gt;=50000),'IOC Input'!#REF!,""))</f>
        <v>#REF!</v>
      </c>
      <c r="H441" s="103" t="e">
        <f>IF(AND('IOC Input'!#REF!="M-OP",'IOC Input'!#REF!&lt;50000),'IOC Input'!#REF!,IF(AND('IOC Input'!#REF!="M-OP",'IOC Input'!#REF!&gt;=50000),'IOC Input'!#REF!,""))</f>
        <v>#REF!</v>
      </c>
      <c r="I441" s="103" t="e">
        <f>IF(AND('IOC Input'!#REF!="M-OP",'IOC Input'!#REF!&lt;50000),'IOC Input'!#REF!,IF(AND('IOC Input'!#REF!="M-OP",'IOC Input'!#REF!&gt;=50000),'IOC Input'!#REF!,""))</f>
        <v>#REF!</v>
      </c>
      <c r="J441" s="105" t="e">
        <f>IF(AND('IOC Input'!#REF!="M-OP",'IOC Input'!#REF!&lt;50000),RIGHT('IOC Input'!#REF!,6),IF(AND('IOC Input'!#REF!="M-OP",'IOC Input'!#REF!&gt;=50000),RIGHT('IOC Input'!#REF!,6),""))</f>
        <v>#REF!</v>
      </c>
      <c r="K441" s="106" t="e">
        <f>IF(AND('IOC Input'!#REF!="M-OP",'IOC Input'!#REF!="C"),'IOC Input'!#REF!,"")</f>
        <v>#REF!</v>
      </c>
      <c r="L441" s="106" t="e">
        <f>IF(AND('IOC Input'!#REF!="M-OP",'IOC Input'!#REF!="D"),'IOC Input'!#REF!,"")</f>
        <v>#REF!</v>
      </c>
      <c r="M441" t="e">
        <f t="shared" si="44"/>
        <v>#REF!</v>
      </c>
    </row>
    <row r="442" spans="1:13" ht="18.75">
      <c r="A442" s="102" t="s">
        <v>111</v>
      </c>
      <c r="B442" s="103" t="e">
        <f>IF(AND('IOC Input'!#REF!="M-OP",'IOC Input'!#REF!&lt;50000),'IOC Input'!#REF!,IF(AND('IOC Input'!#REF!="M-OP",'IOC Input'!#REF!&gt;=50000),'IOC Input'!#REF!,""))</f>
        <v>#REF!</v>
      </c>
      <c r="C442" s="103" t="e">
        <f>IF(AND('IOC Input'!#REF!="M-OP",'IOC Input'!#REF!&lt;50000),'IOC Input'!#REF!,IF(AND('IOC Input'!#REF!="M-OP",'IOC Input'!#REF!&gt;=50000),'IOC Input'!#REF!,""))</f>
        <v>#REF!</v>
      </c>
      <c r="D442" s="103" t="e">
        <f>IF(AND('IOC Input'!#REF!="M-OP",'IOC Input'!#REF!&lt;50000),'IOC Input'!#REF!,IF(AND('IOC Input'!#REF!="M-OP",'IOC Input'!#REF!&gt;=50000),'IOC Input'!#REF!,""))</f>
        <v>#REF!</v>
      </c>
      <c r="E442" s="103" t="e">
        <f>IF(AND('IOC Input'!#REF!="M-OP",'IOC Input'!#REF!&lt;50000),'IOC Input'!#REF!,IF(AND('IOC Input'!#REF!="M-OP",'IOC Input'!#REF!&gt;=50000),'IOC Input'!#REF!,""))</f>
        <v>#REF!</v>
      </c>
      <c r="F442" s="103" t="e">
        <f>IF(AND('IOC Input'!#REF!="M-OP",'IOC Input'!#REF!&lt;50000),'IOC Input'!#REF!,IF(AND('IOC Input'!#REF!="M-OP",'IOC Input'!#REF!&gt;=50000),'IOC Input'!#REF!,""))</f>
        <v>#REF!</v>
      </c>
      <c r="G442" s="103" t="e">
        <f>IF(AND('IOC Input'!#REF!="M-OP",'IOC Input'!#REF!&lt;50000),'IOC Input'!#REF!,IF(AND('IOC Input'!#REF!="M-OP",'IOC Input'!#REF!&gt;=50000),'IOC Input'!#REF!,""))</f>
        <v>#REF!</v>
      </c>
      <c r="H442" s="103" t="e">
        <f>IF(AND('IOC Input'!#REF!="M-OP",'IOC Input'!#REF!&lt;50000),'IOC Input'!#REF!,IF(AND('IOC Input'!#REF!="M-OP",'IOC Input'!#REF!&gt;=50000),'IOC Input'!#REF!,""))</f>
        <v>#REF!</v>
      </c>
      <c r="I442" s="103" t="e">
        <f>IF(AND('IOC Input'!#REF!="M-OP",'IOC Input'!#REF!&lt;50000),'IOC Input'!#REF!,IF(AND('IOC Input'!#REF!="M-OP",'IOC Input'!#REF!&gt;=50000),'IOC Input'!#REF!,""))</f>
        <v>#REF!</v>
      </c>
      <c r="J442" s="105" t="e">
        <f>IF(AND('IOC Input'!#REF!="M-OP",'IOC Input'!#REF!&lt;50000),RIGHT('IOC Input'!#REF!,6),IF(AND('IOC Input'!#REF!="M-OP",'IOC Input'!#REF!&gt;=50000),RIGHT('IOC Input'!#REF!,6),""))</f>
        <v>#REF!</v>
      </c>
      <c r="K442" s="106" t="e">
        <f>IF(AND('IOC Input'!#REF!="M-OP",'IOC Input'!#REF!="C"),'IOC Input'!#REF!,"")</f>
        <v>#REF!</v>
      </c>
      <c r="L442" s="106" t="e">
        <f>IF(AND('IOC Input'!#REF!="M-OP",'IOC Input'!#REF!="D"),'IOC Input'!#REF!,"")</f>
        <v>#REF!</v>
      </c>
      <c r="M442" t="e">
        <f t="shared" si="44"/>
        <v>#REF!</v>
      </c>
    </row>
    <row r="443" spans="1:13" ht="18.75">
      <c r="A443" s="102" t="s">
        <v>111</v>
      </c>
      <c r="B443" s="103" t="e">
        <f>IF(AND('IOC Input'!#REF!="M-OP",'IOC Input'!#REF!&lt;50000),'IOC Input'!#REF!,IF(AND('IOC Input'!#REF!="M-OP",'IOC Input'!#REF!&gt;=50000),'IOC Input'!#REF!,""))</f>
        <v>#REF!</v>
      </c>
      <c r="C443" s="103" t="e">
        <f>IF(AND('IOC Input'!#REF!="M-OP",'IOC Input'!#REF!&lt;50000),'IOC Input'!#REF!,IF(AND('IOC Input'!#REF!="M-OP",'IOC Input'!#REF!&gt;=50000),'IOC Input'!#REF!,""))</f>
        <v>#REF!</v>
      </c>
      <c r="D443" s="103" t="e">
        <f>IF(AND('IOC Input'!#REF!="M-OP",'IOC Input'!#REF!&lt;50000),'IOC Input'!#REF!,IF(AND('IOC Input'!#REF!="M-OP",'IOC Input'!#REF!&gt;=50000),'IOC Input'!#REF!,""))</f>
        <v>#REF!</v>
      </c>
      <c r="E443" s="103" t="e">
        <f>IF(AND('IOC Input'!#REF!="M-OP",'IOC Input'!#REF!&lt;50000),'IOC Input'!#REF!,IF(AND('IOC Input'!#REF!="M-OP",'IOC Input'!#REF!&gt;=50000),'IOC Input'!#REF!,""))</f>
        <v>#REF!</v>
      </c>
      <c r="F443" s="103" t="e">
        <f>IF(AND('IOC Input'!#REF!="M-OP",'IOC Input'!#REF!&lt;50000),'IOC Input'!#REF!,IF(AND('IOC Input'!#REF!="M-OP",'IOC Input'!#REF!&gt;=50000),'IOC Input'!#REF!,""))</f>
        <v>#REF!</v>
      </c>
      <c r="G443" s="103" t="e">
        <f>IF(AND('IOC Input'!#REF!="M-OP",'IOC Input'!#REF!&lt;50000),'IOC Input'!#REF!,IF(AND('IOC Input'!#REF!="M-OP",'IOC Input'!#REF!&gt;=50000),'IOC Input'!#REF!,""))</f>
        <v>#REF!</v>
      </c>
      <c r="H443" s="107"/>
      <c r="I443" s="103" t="e">
        <f>IF(AND('IOC Input'!#REF!="M-OP",'IOC Input'!#REF!&lt;50000),'IOC Input'!#REF!,IF(AND('IOC Input'!#REF!="M-OP",'IOC Input'!#REF!&gt;=50000),'IOC Input'!#REF!,""))</f>
        <v>#REF!</v>
      </c>
      <c r="J443" s="105" t="e">
        <f>IF(AND('IOC Input'!#REF!="M-OP",'IOC Input'!#REF!&lt;50000),RIGHT('IOC Input'!#REF!,6),IF(AND('IOC Input'!#REF!="M-OP",'IOC Input'!#REF!&gt;=50000),RIGHT('IOC Input'!#REF!,6),""))</f>
        <v>#REF!</v>
      </c>
      <c r="K443" s="106" t="e">
        <f>IF(AND('IOC Input'!#REF!="M-OP",'IOC Input'!#REF!="C"),'IOC Input'!#REF!,"")</f>
        <v>#REF!</v>
      </c>
      <c r="L443" s="106" t="e">
        <f>IF(AND('IOC Input'!#REF!="M-OP",'IOC Input'!#REF!="D"),'IOC Input'!#REF!,"")</f>
        <v>#REF!</v>
      </c>
      <c r="M443" t="e">
        <f t="shared" si="44"/>
        <v>#REF!</v>
      </c>
    </row>
    <row r="444" spans="1:13" ht="18.75">
      <c r="A444" s="102"/>
      <c r="B444" s="103"/>
      <c r="C444" s="104"/>
      <c r="D444" s="103"/>
      <c r="E444" s="104"/>
      <c r="F444" s="103"/>
      <c r="G444" s="103"/>
      <c r="H444" s="104"/>
      <c r="I444" s="103"/>
      <c r="J444" s="105"/>
      <c r="K444" s="106"/>
      <c r="L444" s="106"/>
    </row>
    <row r="445" spans="1:13" ht="18.75">
      <c r="A445" s="102" t="s">
        <v>111</v>
      </c>
      <c r="B445" s="103" t="e">
        <f>IF(AND('IOC Input'!#REF!="M-OP",'IOC Input'!#REF!&lt;50000),"119503",IF(AND('IOC Input'!#REF!="M-OP",'IOC Input'!#REF!&gt;=50000),"119500",""))</f>
        <v>#REF!</v>
      </c>
      <c r="C445" s="104"/>
      <c r="D445" s="103"/>
      <c r="E445" s="104"/>
      <c r="F445" s="103"/>
      <c r="G445" s="103"/>
      <c r="H445" s="103" t="e">
        <f>IF(AND('IOC Input'!#REF!="M-OP",'IOC Input'!#REF!&lt;50000),'IOC Input'!#REF!,IF(AND('IOC Input'!#REF!="M-OP",'IOC Input'!#REF!&gt;=50000),'IOC Input'!#REF!,""))</f>
        <v>#REF!</v>
      </c>
      <c r="I445" s="103" t="e">
        <f>+I446</f>
        <v>#REF!</v>
      </c>
      <c r="J445" s="105" t="e">
        <f>+J446</f>
        <v>#REF!</v>
      </c>
      <c r="K445" s="106" t="e">
        <f>IF(AND('IOC Input'!#REF!="M-OP",'IOC Input'!#REF!="C"),'IOC Input'!#REF!,"")</f>
        <v>#REF!</v>
      </c>
      <c r="L445" s="106" t="e">
        <f>IF(AND('IOC Input'!#REF!="M-OP",'IOC Input'!#REF!="D"),'IOC Input'!#REF!,"")</f>
        <v>#REF!</v>
      </c>
      <c r="M445" t="e">
        <f>IF(SUM(K445:L445)&gt;0,1,0)</f>
        <v>#REF!</v>
      </c>
    </row>
    <row r="446" spans="1:13" ht="18.75">
      <c r="A446" s="102" t="s">
        <v>111</v>
      </c>
      <c r="B446" s="103" t="e">
        <f>IF(AND('IOC Input'!#REF!="M-OP",'IOC Input'!#REF!&lt;50000),'IOC Input'!#REF!,IF(AND('IOC Input'!#REF!="M-OP",'IOC Input'!#REF!&gt;=50000),'IOC Input'!#REF!,""))</f>
        <v>#REF!</v>
      </c>
      <c r="C446" s="103" t="e">
        <f>IF(AND('IOC Input'!#REF!="M-OP",'IOC Input'!#REF!&lt;50000),'IOC Input'!#REF!,IF(AND('IOC Input'!#REF!="M-OP",'IOC Input'!#REF!&gt;=50000),'IOC Input'!#REF!,""))</f>
        <v>#REF!</v>
      </c>
      <c r="D446" s="103" t="e">
        <f>IF(AND('IOC Input'!#REF!="M-OP",'IOC Input'!#REF!&lt;50000),'IOC Input'!#REF!,IF(AND('IOC Input'!#REF!="M-OP",'IOC Input'!#REF!&gt;=50000),'IOC Input'!#REF!,""))</f>
        <v>#REF!</v>
      </c>
      <c r="E446" s="103" t="e">
        <f>IF(AND('IOC Input'!#REF!="M-OP",'IOC Input'!#REF!&lt;50000),'IOC Input'!#REF!,IF(AND('IOC Input'!#REF!="M-OP",'IOC Input'!#REF!&gt;=50000),'IOC Input'!#REF!,""))</f>
        <v>#REF!</v>
      </c>
      <c r="F446" s="103" t="e">
        <f>IF(AND('IOC Input'!#REF!="M-OP",'IOC Input'!#REF!&lt;50000),'IOC Input'!#REF!,IF(AND('IOC Input'!#REF!="M-OP",'IOC Input'!#REF!&gt;=50000),'IOC Input'!#REF!,""))</f>
        <v>#REF!</v>
      </c>
      <c r="G446" s="103" t="e">
        <f>IF(AND('IOC Input'!#REF!="M-OP",'IOC Input'!#REF!&lt;50000),'IOC Input'!#REF!,IF(AND('IOC Input'!#REF!="M-OP",'IOC Input'!#REF!&gt;=50000),'IOC Input'!#REF!,""))</f>
        <v>#REF!</v>
      </c>
      <c r="H446" s="103" t="e">
        <f>IF(AND('IOC Input'!#REF!="M-OP",'IOC Input'!#REF!&lt;50000),'IOC Input'!#REF!,IF(AND('IOC Input'!#REF!="M-OP",'IOC Input'!#REF!&gt;=50000),'IOC Input'!#REF!,""))</f>
        <v>#REF!</v>
      </c>
      <c r="I446" s="103" t="e">
        <f>IF(AND('IOC Input'!#REF!="M-OP",'IOC Input'!#REF!&lt;50000),'IOC Input'!#REF!,IF(AND('IOC Input'!#REF!="M-OP",'IOC Input'!#REF!&gt;=50000),'IOC Input'!#REF!,""))</f>
        <v>#REF!</v>
      </c>
      <c r="J446" s="105" t="e">
        <f>IF(AND('IOC Input'!#REF!="M-OP",'IOC Input'!#REF!&lt;50000),RIGHT('IOC Input'!#REF!,6),IF(AND('IOC Input'!#REF!="M-OP",'IOC Input'!#REF!&gt;=50000),RIGHT('IOC Input'!#REF!,6),""))</f>
        <v>#REF!</v>
      </c>
      <c r="K446" s="106" t="e">
        <f>IF(AND('IOC Input'!#REF!="M-OP",'IOC Input'!#REF!="C"),'IOC Input'!#REF!,"")</f>
        <v>#REF!</v>
      </c>
      <c r="L446" s="106" t="e">
        <f>IF(AND('IOC Input'!#REF!="M-OP",'IOC Input'!#REF!="D"),'IOC Input'!#REF!,"")</f>
        <v>#REF!</v>
      </c>
      <c r="M446" t="e">
        <f t="shared" ref="M446:M452" si="45">IF(SUM(K446:L446)&gt;0,1,0)</f>
        <v>#REF!</v>
      </c>
    </row>
    <row r="447" spans="1:13" ht="18.75">
      <c r="A447" s="102" t="s">
        <v>111</v>
      </c>
      <c r="B447" s="103" t="e">
        <f>IF(AND('IOC Input'!#REF!="M-OP",'IOC Input'!#REF!&lt;50000),'IOC Input'!#REF!,IF(AND('IOC Input'!#REF!="M-OP",'IOC Input'!#REF!&gt;=50000),'IOC Input'!#REF!,""))</f>
        <v>#REF!</v>
      </c>
      <c r="C447" s="103" t="e">
        <f>IF(AND('IOC Input'!#REF!="M-OP",'IOC Input'!#REF!&lt;50000),'IOC Input'!#REF!,IF(AND('IOC Input'!#REF!="M-OP",'IOC Input'!#REF!&gt;=50000),'IOC Input'!#REF!,""))</f>
        <v>#REF!</v>
      </c>
      <c r="D447" s="103" t="e">
        <f>IF(AND('IOC Input'!#REF!="M-OP",'IOC Input'!#REF!&lt;50000),'IOC Input'!#REF!,IF(AND('IOC Input'!#REF!="M-OP",'IOC Input'!#REF!&gt;=50000),'IOC Input'!#REF!,""))</f>
        <v>#REF!</v>
      </c>
      <c r="E447" s="103" t="e">
        <f>IF(AND('IOC Input'!#REF!="M-OP",'IOC Input'!#REF!&lt;50000),'IOC Input'!#REF!,IF(AND('IOC Input'!#REF!="M-OP",'IOC Input'!#REF!&gt;=50000),'IOC Input'!#REF!,""))</f>
        <v>#REF!</v>
      </c>
      <c r="F447" s="103" t="e">
        <f>IF(AND('IOC Input'!#REF!="M-OP",'IOC Input'!#REF!&lt;50000),'IOC Input'!#REF!,IF(AND('IOC Input'!#REF!="M-OP",'IOC Input'!#REF!&gt;=50000),'IOC Input'!#REF!,""))</f>
        <v>#REF!</v>
      </c>
      <c r="G447" s="103" t="e">
        <f>IF(AND('IOC Input'!#REF!="M-OP",'IOC Input'!#REF!&lt;50000),'IOC Input'!#REF!,IF(AND('IOC Input'!#REF!="M-OP",'IOC Input'!#REF!&gt;=50000),'IOC Input'!#REF!,""))</f>
        <v>#REF!</v>
      </c>
      <c r="H447" s="103" t="e">
        <f>IF(AND('IOC Input'!#REF!="M-OP",'IOC Input'!#REF!&lt;50000),'IOC Input'!#REF!,IF(AND('IOC Input'!#REF!="M-OP",'IOC Input'!#REF!&gt;=50000),'IOC Input'!#REF!,""))</f>
        <v>#REF!</v>
      </c>
      <c r="I447" s="103" t="e">
        <f>IF(AND('IOC Input'!#REF!="M-OP",'IOC Input'!#REF!&lt;50000),'IOC Input'!#REF!,IF(AND('IOC Input'!#REF!="M-OP",'IOC Input'!#REF!&gt;=50000),'IOC Input'!#REF!,""))</f>
        <v>#REF!</v>
      </c>
      <c r="J447" s="105" t="e">
        <f>IF(AND('IOC Input'!#REF!="M-OP",'IOC Input'!#REF!&lt;50000),RIGHT('IOC Input'!#REF!,6),IF(AND('IOC Input'!#REF!="M-OP",'IOC Input'!#REF!&gt;=50000),RIGHT('IOC Input'!#REF!,6),""))</f>
        <v>#REF!</v>
      </c>
      <c r="K447" s="106" t="e">
        <f>IF(AND('IOC Input'!#REF!="M-OP",'IOC Input'!#REF!="C"),'IOC Input'!#REF!,"")</f>
        <v>#REF!</v>
      </c>
      <c r="L447" s="106" t="e">
        <f>IF(AND('IOC Input'!#REF!="M-OP",'IOC Input'!#REF!="D"),'IOC Input'!#REF!,"")</f>
        <v>#REF!</v>
      </c>
      <c r="M447" t="e">
        <f t="shared" si="45"/>
        <v>#REF!</v>
      </c>
    </row>
    <row r="448" spans="1:13" ht="18.75">
      <c r="A448" s="102" t="s">
        <v>111</v>
      </c>
      <c r="B448" s="103" t="e">
        <f>IF(AND('IOC Input'!#REF!="M-OP",'IOC Input'!#REF!&lt;50000),'IOC Input'!#REF!,IF(AND('IOC Input'!#REF!="M-OP",'IOC Input'!#REF!&gt;=50000),'IOC Input'!#REF!,""))</f>
        <v>#REF!</v>
      </c>
      <c r="C448" s="103" t="e">
        <f>IF(AND('IOC Input'!#REF!="M-OP",'IOC Input'!#REF!&lt;50000),'IOC Input'!#REF!,IF(AND('IOC Input'!#REF!="M-OP",'IOC Input'!#REF!&gt;=50000),'IOC Input'!#REF!,""))</f>
        <v>#REF!</v>
      </c>
      <c r="D448" s="103" t="e">
        <f>IF(AND('IOC Input'!#REF!="M-OP",'IOC Input'!#REF!&lt;50000),'IOC Input'!#REF!,IF(AND('IOC Input'!#REF!="M-OP",'IOC Input'!#REF!&gt;=50000),'IOC Input'!#REF!,""))</f>
        <v>#REF!</v>
      </c>
      <c r="E448" s="103" t="e">
        <f>IF(AND('IOC Input'!#REF!="M-OP",'IOC Input'!#REF!&lt;50000),'IOC Input'!#REF!,IF(AND('IOC Input'!#REF!="M-OP",'IOC Input'!#REF!&gt;=50000),'IOC Input'!#REF!,""))</f>
        <v>#REF!</v>
      </c>
      <c r="F448" s="103" t="e">
        <f>IF(AND('IOC Input'!#REF!="M-OP",'IOC Input'!#REF!&lt;50000),'IOC Input'!#REF!,IF(AND('IOC Input'!#REF!="M-OP",'IOC Input'!#REF!&gt;=50000),'IOC Input'!#REF!,""))</f>
        <v>#REF!</v>
      </c>
      <c r="G448" s="103" t="e">
        <f>IF(AND('IOC Input'!#REF!="M-OP",'IOC Input'!#REF!&lt;50000),'IOC Input'!#REF!,IF(AND('IOC Input'!#REF!="M-OP",'IOC Input'!#REF!&gt;=50000),'IOC Input'!#REF!,""))</f>
        <v>#REF!</v>
      </c>
      <c r="H448" s="103" t="e">
        <f>IF(AND('IOC Input'!#REF!="M-OP",'IOC Input'!#REF!&lt;50000),'IOC Input'!#REF!,IF(AND('IOC Input'!#REF!="M-OP",'IOC Input'!#REF!&gt;=50000),'IOC Input'!#REF!,""))</f>
        <v>#REF!</v>
      </c>
      <c r="I448" s="103" t="e">
        <f>IF(AND('IOC Input'!#REF!="M-OP",'IOC Input'!#REF!&lt;50000),'IOC Input'!#REF!,IF(AND('IOC Input'!#REF!="M-OP",'IOC Input'!#REF!&gt;=50000),'IOC Input'!#REF!,""))</f>
        <v>#REF!</v>
      </c>
      <c r="J448" s="105" t="e">
        <f>IF(AND('IOC Input'!#REF!="M-OP",'IOC Input'!#REF!&lt;50000),RIGHT('IOC Input'!#REF!,6),IF(AND('IOC Input'!#REF!="M-OP",'IOC Input'!#REF!&gt;=50000),RIGHT('IOC Input'!#REF!,6),""))</f>
        <v>#REF!</v>
      </c>
      <c r="K448" s="106" t="e">
        <f>IF(AND('IOC Input'!#REF!="M-OP",'IOC Input'!#REF!="C"),'IOC Input'!#REF!,"")</f>
        <v>#REF!</v>
      </c>
      <c r="L448" s="106" t="e">
        <f>IF(AND('IOC Input'!#REF!="M-OP",'IOC Input'!#REF!="D"),'IOC Input'!#REF!,"")</f>
        <v>#REF!</v>
      </c>
      <c r="M448" t="e">
        <f t="shared" si="45"/>
        <v>#REF!</v>
      </c>
    </row>
    <row r="449" spans="1:13" ht="18.75">
      <c r="A449" s="102" t="s">
        <v>111</v>
      </c>
      <c r="B449" s="103" t="e">
        <f>IF(AND('IOC Input'!#REF!="M-OP",'IOC Input'!#REF!&lt;50000),'IOC Input'!#REF!,IF(AND('IOC Input'!#REF!="M-OP",'IOC Input'!#REF!&gt;=50000),'IOC Input'!#REF!,""))</f>
        <v>#REF!</v>
      </c>
      <c r="C449" s="103" t="e">
        <f>IF(AND('IOC Input'!#REF!="M-OP",'IOC Input'!#REF!&lt;50000),'IOC Input'!#REF!,IF(AND('IOC Input'!#REF!="M-OP",'IOC Input'!#REF!&gt;=50000),'IOC Input'!#REF!,""))</f>
        <v>#REF!</v>
      </c>
      <c r="D449" s="103" t="e">
        <f>IF(AND('IOC Input'!#REF!="M-OP",'IOC Input'!#REF!&lt;50000),'IOC Input'!#REF!,IF(AND('IOC Input'!#REF!="M-OP",'IOC Input'!#REF!&gt;=50000),'IOC Input'!#REF!,""))</f>
        <v>#REF!</v>
      </c>
      <c r="E449" s="103" t="e">
        <f>IF(AND('IOC Input'!#REF!="M-OP",'IOC Input'!#REF!&lt;50000),'IOC Input'!#REF!,IF(AND('IOC Input'!#REF!="M-OP",'IOC Input'!#REF!&gt;=50000),'IOC Input'!#REF!,""))</f>
        <v>#REF!</v>
      </c>
      <c r="F449" s="103" t="e">
        <f>IF(AND('IOC Input'!#REF!="M-OP",'IOC Input'!#REF!&lt;50000),'IOC Input'!#REF!,IF(AND('IOC Input'!#REF!="M-OP",'IOC Input'!#REF!&gt;=50000),'IOC Input'!#REF!,""))</f>
        <v>#REF!</v>
      </c>
      <c r="G449" s="103" t="e">
        <f>IF(AND('IOC Input'!#REF!="M-OP",'IOC Input'!#REF!&lt;50000),'IOC Input'!#REF!,IF(AND('IOC Input'!#REF!="M-OP",'IOC Input'!#REF!&gt;=50000),'IOC Input'!#REF!,""))</f>
        <v>#REF!</v>
      </c>
      <c r="H449" s="103" t="e">
        <f>IF(AND('IOC Input'!#REF!="M-OP",'IOC Input'!#REF!&lt;50000),'IOC Input'!#REF!,IF(AND('IOC Input'!#REF!="M-OP",'IOC Input'!#REF!&gt;=50000),'IOC Input'!#REF!,""))</f>
        <v>#REF!</v>
      </c>
      <c r="I449" s="103" t="e">
        <f>IF(AND('IOC Input'!#REF!="M-OP",'IOC Input'!#REF!&lt;50000),'IOC Input'!#REF!,IF(AND('IOC Input'!#REF!="M-OP",'IOC Input'!#REF!&gt;=50000),'IOC Input'!#REF!,""))</f>
        <v>#REF!</v>
      </c>
      <c r="J449" s="105" t="e">
        <f>IF(AND('IOC Input'!#REF!="M-OP",'IOC Input'!#REF!&lt;50000),RIGHT('IOC Input'!#REF!,6),IF(AND('IOC Input'!#REF!="M-OP",'IOC Input'!#REF!&gt;=50000),RIGHT('IOC Input'!#REF!,6),""))</f>
        <v>#REF!</v>
      </c>
      <c r="K449" s="106" t="e">
        <f>IF(AND('IOC Input'!#REF!="M-OP",'IOC Input'!#REF!="C"),'IOC Input'!#REF!,"")</f>
        <v>#REF!</v>
      </c>
      <c r="L449" s="106" t="e">
        <f>IF(AND('IOC Input'!#REF!="M-OP",'IOC Input'!#REF!="D"),'IOC Input'!#REF!,"")</f>
        <v>#REF!</v>
      </c>
      <c r="M449" t="e">
        <f t="shared" si="45"/>
        <v>#REF!</v>
      </c>
    </row>
    <row r="450" spans="1:13" ht="18.75">
      <c r="A450" s="102" t="s">
        <v>111</v>
      </c>
      <c r="B450" s="103" t="e">
        <f>IF(AND('IOC Input'!#REF!="M-OP",'IOC Input'!#REF!&lt;50000),'IOC Input'!#REF!,IF(AND('IOC Input'!#REF!="M-OP",'IOC Input'!#REF!&gt;=50000),'IOC Input'!#REF!,""))</f>
        <v>#REF!</v>
      </c>
      <c r="C450" s="103" t="e">
        <f>IF(AND('IOC Input'!#REF!="M-OP",'IOC Input'!#REF!&lt;50000),'IOC Input'!#REF!,IF(AND('IOC Input'!#REF!="M-OP",'IOC Input'!#REF!&gt;=50000),'IOC Input'!#REF!,""))</f>
        <v>#REF!</v>
      </c>
      <c r="D450" s="103" t="e">
        <f>IF(AND('IOC Input'!#REF!="M-OP",'IOC Input'!#REF!&lt;50000),'IOC Input'!#REF!,IF(AND('IOC Input'!#REF!="M-OP",'IOC Input'!#REF!&gt;=50000),'IOC Input'!#REF!,""))</f>
        <v>#REF!</v>
      </c>
      <c r="E450" s="103" t="e">
        <f>IF(AND('IOC Input'!#REF!="M-OP",'IOC Input'!#REF!&lt;50000),'IOC Input'!#REF!,IF(AND('IOC Input'!#REF!="M-OP",'IOC Input'!#REF!&gt;=50000),'IOC Input'!#REF!,""))</f>
        <v>#REF!</v>
      </c>
      <c r="F450" s="103" t="e">
        <f>IF(AND('IOC Input'!#REF!="M-OP",'IOC Input'!#REF!&lt;50000),'IOC Input'!#REF!,IF(AND('IOC Input'!#REF!="M-OP",'IOC Input'!#REF!&gt;=50000),'IOC Input'!#REF!,""))</f>
        <v>#REF!</v>
      </c>
      <c r="G450" s="103" t="e">
        <f>IF(AND('IOC Input'!#REF!="M-OP",'IOC Input'!#REF!&lt;50000),'IOC Input'!#REF!,IF(AND('IOC Input'!#REF!="M-OP",'IOC Input'!#REF!&gt;=50000),'IOC Input'!#REF!,""))</f>
        <v>#REF!</v>
      </c>
      <c r="H450" s="103" t="e">
        <f>IF(AND('IOC Input'!#REF!="M-OP",'IOC Input'!#REF!&lt;50000),'IOC Input'!#REF!,IF(AND('IOC Input'!#REF!="M-OP",'IOC Input'!#REF!&gt;=50000),'IOC Input'!#REF!,""))</f>
        <v>#REF!</v>
      </c>
      <c r="I450" s="103" t="e">
        <f>IF(AND('IOC Input'!#REF!="M-OP",'IOC Input'!#REF!&lt;50000),'IOC Input'!#REF!,IF(AND('IOC Input'!#REF!="M-OP",'IOC Input'!#REF!&gt;=50000),'IOC Input'!#REF!,""))</f>
        <v>#REF!</v>
      </c>
      <c r="J450" s="105" t="e">
        <f>IF(AND('IOC Input'!#REF!="M-OP",'IOC Input'!#REF!&lt;50000),RIGHT('IOC Input'!#REF!,6),IF(AND('IOC Input'!#REF!="M-OP",'IOC Input'!#REF!&gt;=50000),RIGHT('IOC Input'!#REF!,6),""))</f>
        <v>#REF!</v>
      </c>
      <c r="K450" s="106" t="e">
        <f>IF(AND('IOC Input'!#REF!="M-OP",'IOC Input'!#REF!="C"),'IOC Input'!#REF!,"")</f>
        <v>#REF!</v>
      </c>
      <c r="L450" s="106" t="e">
        <f>IF(AND('IOC Input'!#REF!="M-OP",'IOC Input'!#REF!="D"),'IOC Input'!#REF!,"")</f>
        <v>#REF!</v>
      </c>
      <c r="M450" t="e">
        <f t="shared" si="45"/>
        <v>#REF!</v>
      </c>
    </row>
    <row r="451" spans="1:13" ht="18.75">
      <c r="A451" s="102" t="s">
        <v>111</v>
      </c>
      <c r="B451" s="103" t="e">
        <f>IF(AND('IOC Input'!#REF!="M-OP",'IOC Input'!#REF!&lt;50000),'IOC Input'!#REF!,IF(AND('IOC Input'!#REF!="M-OP",'IOC Input'!#REF!&gt;=50000),'IOC Input'!#REF!,""))</f>
        <v>#REF!</v>
      </c>
      <c r="C451" s="103" t="e">
        <f>IF(AND('IOC Input'!#REF!="M-OP",'IOC Input'!#REF!&lt;50000),'IOC Input'!#REF!,IF(AND('IOC Input'!#REF!="M-OP",'IOC Input'!#REF!&gt;=50000),'IOC Input'!#REF!,""))</f>
        <v>#REF!</v>
      </c>
      <c r="D451" s="103" t="e">
        <f>IF(AND('IOC Input'!#REF!="M-OP",'IOC Input'!#REF!&lt;50000),'IOC Input'!#REF!,IF(AND('IOC Input'!#REF!="M-OP",'IOC Input'!#REF!&gt;=50000),'IOC Input'!#REF!,""))</f>
        <v>#REF!</v>
      </c>
      <c r="E451" s="103" t="e">
        <f>IF(AND('IOC Input'!#REF!="M-OP",'IOC Input'!#REF!&lt;50000),'IOC Input'!#REF!,IF(AND('IOC Input'!#REF!="M-OP",'IOC Input'!#REF!&gt;=50000),'IOC Input'!#REF!,""))</f>
        <v>#REF!</v>
      </c>
      <c r="F451" s="103" t="e">
        <f>IF(AND('IOC Input'!#REF!="M-OP",'IOC Input'!#REF!&lt;50000),'IOC Input'!#REF!,IF(AND('IOC Input'!#REF!="M-OP",'IOC Input'!#REF!&gt;=50000),'IOC Input'!#REF!,""))</f>
        <v>#REF!</v>
      </c>
      <c r="G451" s="103" t="e">
        <f>IF(AND('IOC Input'!#REF!="M-OP",'IOC Input'!#REF!&lt;50000),'IOC Input'!#REF!,IF(AND('IOC Input'!#REF!="M-OP",'IOC Input'!#REF!&gt;=50000),'IOC Input'!#REF!,""))</f>
        <v>#REF!</v>
      </c>
      <c r="H451" s="103" t="e">
        <f>IF(AND('IOC Input'!#REF!="M-OP",'IOC Input'!#REF!&lt;50000),'IOC Input'!#REF!,IF(AND('IOC Input'!#REF!="M-OP",'IOC Input'!#REF!&gt;=50000),'IOC Input'!#REF!,""))</f>
        <v>#REF!</v>
      </c>
      <c r="I451" s="103" t="e">
        <f>IF(AND('IOC Input'!#REF!="M-OP",'IOC Input'!#REF!&lt;50000),'IOC Input'!#REF!,IF(AND('IOC Input'!#REF!="M-OP",'IOC Input'!#REF!&gt;=50000),'IOC Input'!#REF!,""))</f>
        <v>#REF!</v>
      </c>
      <c r="J451" s="105" t="e">
        <f>IF(AND('IOC Input'!#REF!="M-OP",'IOC Input'!#REF!&lt;50000),RIGHT('IOC Input'!#REF!,6),IF(AND('IOC Input'!#REF!="M-OP",'IOC Input'!#REF!&gt;=50000),RIGHT('IOC Input'!#REF!,6),""))</f>
        <v>#REF!</v>
      </c>
      <c r="K451" s="106" t="e">
        <f>IF(AND('IOC Input'!#REF!="M-OP",'IOC Input'!#REF!="C"),'IOC Input'!#REF!,"")</f>
        <v>#REF!</v>
      </c>
      <c r="L451" s="106" t="e">
        <f>IF(AND('IOC Input'!#REF!="M-OP",'IOC Input'!#REF!="D"),'IOC Input'!#REF!,"")</f>
        <v>#REF!</v>
      </c>
      <c r="M451" t="e">
        <f t="shared" si="45"/>
        <v>#REF!</v>
      </c>
    </row>
    <row r="452" spans="1:13" ht="18.75">
      <c r="A452" s="102" t="s">
        <v>111</v>
      </c>
      <c r="B452" s="103" t="e">
        <f>IF(AND('IOC Input'!#REF!="M-OP",'IOC Input'!#REF!&lt;50000),'IOC Input'!#REF!,IF(AND('IOC Input'!#REF!="M-OP",'IOC Input'!#REF!&gt;=50000),'IOC Input'!#REF!,""))</f>
        <v>#REF!</v>
      </c>
      <c r="C452" s="103" t="e">
        <f>IF(AND('IOC Input'!#REF!="M-OP",'IOC Input'!#REF!&lt;50000),'IOC Input'!#REF!,IF(AND('IOC Input'!#REF!="M-OP",'IOC Input'!#REF!&gt;=50000),'IOC Input'!#REF!,""))</f>
        <v>#REF!</v>
      </c>
      <c r="D452" s="103" t="e">
        <f>IF(AND('IOC Input'!#REF!="M-OP",'IOC Input'!#REF!&lt;50000),'IOC Input'!#REF!,IF(AND('IOC Input'!#REF!="M-OP",'IOC Input'!#REF!&gt;=50000),'IOC Input'!#REF!,""))</f>
        <v>#REF!</v>
      </c>
      <c r="E452" s="103" t="e">
        <f>IF(AND('IOC Input'!#REF!="M-OP",'IOC Input'!#REF!&lt;50000),'IOC Input'!#REF!,IF(AND('IOC Input'!#REF!="M-OP",'IOC Input'!#REF!&gt;=50000),'IOC Input'!#REF!,""))</f>
        <v>#REF!</v>
      </c>
      <c r="F452" s="103" t="e">
        <f>IF(AND('IOC Input'!#REF!="M-OP",'IOC Input'!#REF!&lt;50000),'IOC Input'!#REF!,IF(AND('IOC Input'!#REF!="M-OP",'IOC Input'!#REF!&gt;=50000),'IOC Input'!#REF!,""))</f>
        <v>#REF!</v>
      </c>
      <c r="G452" s="103" t="e">
        <f>IF(AND('IOC Input'!#REF!="M-OP",'IOC Input'!#REF!&lt;50000),'IOC Input'!#REF!,IF(AND('IOC Input'!#REF!="M-OP",'IOC Input'!#REF!&gt;=50000),'IOC Input'!#REF!,""))</f>
        <v>#REF!</v>
      </c>
      <c r="H452" s="107"/>
      <c r="I452" s="103" t="e">
        <f>IF(AND('IOC Input'!#REF!="M-OP",'IOC Input'!#REF!&lt;50000),'IOC Input'!#REF!,IF(AND('IOC Input'!#REF!="M-OP",'IOC Input'!#REF!&gt;=50000),'IOC Input'!#REF!,""))</f>
        <v>#REF!</v>
      </c>
      <c r="J452" s="105" t="e">
        <f>IF(AND('IOC Input'!#REF!="M-OP",'IOC Input'!#REF!&lt;50000),RIGHT('IOC Input'!#REF!,6),IF(AND('IOC Input'!#REF!="M-OP",'IOC Input'!#REF!&gt;=50000),RIGHT('IOC Input'!#REF!,6),""))</f>
        <v>#REF!</v>
      </c>
      <c r="K452" s="106" t="e">
        <f>IF(AND('IOC Input'!#REF!="M-OP",'IOC Input'!#REF!="C"),'IOC Input'!#REF!,"")</f>
        <v>#REF!</v>
      </c>
      <c r="L452" s="106" t="e">
        <f>IF(AND('IOC Input'!#REF!="M-OP",'IOC Input'!#REF!="D"),'IOC Input'!#REF!,"")</f>
        <v>#REF!</v>
      </c>
      <c r="M452" t="e">
        <f t="shared" si="45"/>
        <v>#REF!</v>
      </c>
    </row>
    <row r="453" spans="1:13" ht="18.75">
      <c r="A453" s="102"/>
      <c r="B453" s="103"/>
      <c r="C453" s="104"/>
      <c r="D453" s="103"/>
      <c r="E453" s="104"/>
      <c r="F453" s="103"/>
      <c r="G453" s="103"/>
      <c r="H453" s="104"/>
      <c r="I453" s="103"/>
      <c r="J453" s="105"/>
      <c r="K453" s="106"/>
      <c r="L453" s="106"/>
    </row>
    <row r="454" spans="1:13" ht="18.75">
      <c r="A454" s="102" t="s">
        <v>111</v>
      </c>
      <c r="B454" s="103" t="e">
        <f>IF(AND('IOC Input'!#REF!="M-OP",'IOC Input'!#REF!&lt;50000),"119503",IF(AND('IOC Input'!#REF!="M-OP",'IOC Input'!#REF!&gt;=50000),"119500",""))</f>
        <v>#REF!</v>
      </c>
      <c r="C454" s="104"/>
      <c r="D454" s="103"/>
      <c r="E454" s="104"/>
      <c r="F454" s="103"/>
      <c r="G454" s="103"/>
      <c r="H454" s="103" t="e">
        <f>IF(AND('IOC Input'!#REF!="M-OP",'IOC Input'!#REF!&lt;50000),'IOC Input'!#REF!,IF(AND('IOC Input'!#REF!="M-OP",'IOC Input'!#REF!&gt;=50000),'IOC Input'!#REF!,""))</f>
        <v>#REF!</v>
      </c>
      <c r="I454" s="103" t="e">
        <f>+I455</f>
        <v>#REF!</v>
      </c>
      <c r="J454" s="105" t="e">
        <f>+J455</f>
        <v>#REF!</v>
      </c>
      <c r="K454" s="106" t="e">
        <f>IF(AND('IOC Input'!#REF!="M-OP",'IOC Input'!#REF!="C"),'IOC Input'!#REF!,"")</f>
        <v>#REF!</v>
      </c>
      <c r="L454" s="106" t="e">
        <f>IF(AND('IOC Input'!#REF!="M-OP",'IOC Input'!#REF!="D"),'IOC Input'!#REF!,"")</f>
        <v>#REF!</v>
      </c>
      <c r="M454" t="e">
        <f>IF(SUM(K454:L454)&gt;0,1,0)</f>
        <v>#REF!</v>
      </c>
    </row>
    <row r="455" spans="1:13" ht="18.75">
      <c r="A455" s="102" t="s">
        <v>111</v>
      </c>
      <c r="B455" s="103" t="e">
        <f>IF(AND('IOC Input'!#REF!="M-OP",'IOC Input'!#REF!&lt;50000),'IOC Input'!#REF!,IF(AND('IOC Input'!#REF!="M-OP",'IOC Input'!#REF!&gt;=50000),'IOC Input'!#REF!,""))</f>
        <v>#REF!</v>
      </c>
      <c r="C455" s="103" t="e">
        <f>IF(AND('IOC Input'!#REF!="M-OP",'IOC Input'!#REF!&lt;50000),'IOC Input'!#REF!,IF(AND('IOC Input'!#REF!="M-OP",'IOC Input'!#REF!&gt;=50000),'IOC Input'!#REF!,""))</f>
        <v>#REF!</v>
      </c>
      <c r="D455" s="103" t="e">
        <f>IF(AND('IOC Input'!#REF!="M-OP",'IOC Input'!#REF!&lt;50000),'IOC Input'!#REF!,IF(AND('IOC Input'!#REF!="M-OP",'IOC Input'!#REF!&gt;=50000),'IOC Input'!#REF!,""))</f>
        <v>#REF!</v>
      </c>
      <c r="E455" s="103" t="e">
        <f>IF(AND('IOC Input'!#REF!="M-OP",'IOC Input'!#REF!&lt;50000),'IOC Input'!#REF!,IF(AND('IOC Input'!#REF!="M-OP",'IOC Input'!#REF!&gt;=50000),'IOC Input'!#REF!,""))</f>
        <v>#REF!</v>
      </c>
      <c r="F455" s="103" t="e">
        <f>IF(AND('IOC Input'!#REF!="M-OP",'IOC Input'!#REF!&lt;50000),'IOC Input'!#REF!,IF(AND('IOC Input'!#REF!="M-OP",'IOC Input'!#REF!&gt;=50000),'IOC Input'!#REF!,""))</f>
        <v>#REF!</v>
      </c>
      <c r="G455" s="103" t="e">
        <f>IF(AND('IOC Input'!#REF!="M-OP",'IOC Input'!#REF!&lt;50000),'IOC Input'!#REF!,IF(AND('IOC Input'!#REF!="M-OP",'IOC Input'!#REF!&gt;=50000),'IOC Input'!#REF!,""))</f>
        <v>#REF!</v>
      </c>
      <c r="H455" s="103" t="e">
        <f>IF(AND('IOC Input'!#REF!="M-OP",'IOC Input'!#REF!&lt;50000),'IOC Input'!#REF!,IF(AND('IOC Input'!#REF!="M-OP",'IOC Input'!#REF!&gt;=50000),'IOC Input'!#REF!,""))</f>
        <v>#REF!</v>
      </c>
      <c r="I455" s="103" t="e">
        <f>IF(AND('IOC Input'!#REF!="M-OP",'IOC Input'!#REF!&lt;50000),'IOC Input'!#REF!,IF(AND('IOC Input'!#REF!="M-OP",'IOC Input'!#REF!&gt;=50000),'IOC Input'!#REF!,""))</f>
        <v>#REF!</v>
      </c>
      <c r="J455" s="105" t="e">
        <f>IF(AND('IOC Input'!#REF!="M-OP",'IOC Input'!#REF!&lt;50000),RIGHT('IOC Input'!#REF!,6),IF(AND('IOC Input'!#REF!="M-OP",'IOC Input'!#REF!&gt;=50000),RIGHT('IOC Input'!#REF!,6),""))</f>
        <v>#REF!</v>
      </c>
      <c r="K455" s="106" t="e">
        <f>IF(AND('IOC Input'!#REF!="M-OP",'IOC Input'!#REF!="C"),'IOC Input'!#REF!,"")</f>
        <v>#REF!</v>
      </c>
      <c r="L455" s="106" t="e">
        <f>IF(AND('IOC Input'!#REF!="M-OP",'IOC Input'!#REF!="D"),'IOC Input'!#REF!,"")</f>
        <v>#REF!</v>
      </c>
      <c r="M455" t="e">
        <f t="shared" ref="M455:M461" si="46">IF(SUM(K455:L455)&gt;0,1,0)</f>
        <v>#REF!</v>
      </c>
    </row>
    <row r="456" spans="1:13" ht="18.75">
      <c r="A456" s="102" t="s">
        <v>111</v>
      </c>
      <c r="B456" s="103" t="e">
        <f>IF(AND('IOC Input'!#REF!="M-OP",'IOC Input'!#REF!&lt;50000),'IOC Input'!#REF!,IF(AND('IOC Input'!#REF!="M-OP",'IOC Input'!#REF!&gt;=50000),'IOC Input'!#REF!,""))</f>
        <v>#REF!</v>
      </c>
      <c r="C456" s="103" t="e">
        <f>IF(AND('IOC Input'!#REF!="M-OP",'IOC Input'!#REF!&lt;50000),'IOC Input'!#REF!,IF(AND('IOC Input'!#REF!="M-OP",'IOC Input'!#REF!&gt;=50000),'IOC Input'!#REF!,""))</f>
        <v>#REF!</v>
      </c>
      <c r="D456" s="103" t="e">
        <f>IF(AND('IOC Input'!#REF!="M-OP",'IOC Input'!#REF!&lt;50000),'IOC Input'!#REF!,IF(AND('IOC Input'!#REF!="M-OP",'IOC Input'!#REF!&gt;=50000),'IOC Input'!#REF!,""))</f>
        <v>#REF!</v>
      </c>
      <c r="E456" s="103" t="e">
        <f>IF(AND('IOC Input'!#REF!="M-OP",'IOC Input'!#REF!&lt;50000),'IOC Input'!#REF!,IF(AND('IOC Input'!#REF!="M-OP",'IOC Input'!#REF!&gt;=50000),'IOC Input'!#REF!,""))</f>
        <v>#REF!</v>
      </c>
      <c r="F456" s="103" t="e">
        <f>IF(AND('IOC Input'!#REF!="M-OP",'IOC Input'!#REF!&lt;50000),'IOC Input'!#REF!,IF(AND('IOC Input'!#REF!="M-OP",'IOC Input'!#REF!&gt;=50000),'IOC Input'!#REF!,""))</f>
        <v>#REF!</v>
      </c>
      <c r="G456" s="103" t="e">
        <f>IF(AND('IOC Input'!#REF!="M-OP",'IOC Input'!#REF!&lt;50000),'IOC Input'!#REF!,IF(AND('IOC Input'!#REF!="M-OP",'IOC Input'!#REF!&gt;=50000),'IOC Input'!#REF!,""))</f>
        <v>#REF!</v>
      </c>
      <c r="H456" s="103" t="e">
        <f>IF(AND('IOC Input'!#REF!="M-OP",'IOC Input'!#REF!&lt;50000),'IOC Input'!#REF!,IF(AND('IOC Input'!#REF!="M-OP",'IOC Input'!#REF!&gt;=50000),'IOC Input'!#REF!,""))</f>
        <v>#REF!</v>
      </c>
      <c r="I456" s="103" t="e">
        <f>IF(AND('IOC Input'!#REF!="M-OP",'IOC Input'!#REF!&lt;50000),'IOC Input'!#REF!,IF(AND('IOC Input'!#REF!="M-OP",'IOC Input'!#REF!&gt;=50000),'IOC Input'!#REF!,""))</f>
        <v>#REF!</v>
      </c>
      <c r="J456" s="105" t="e">
        <f>IF(AND('IOC Input'!#REF!="M-OP",'IOC Input'!#REF!&lt;50000),RIGHT('IOC Input'!#REF!,6),IF(AND('IOC Input'!#REF!="M-OP",'IOC Input'!#REF!&gt;=50000),RIGHT('IOC Input'!#REF!,6),""))</f>
        <v>#REF!</v>
      </c>
      <c r="K456" s="106" t="e">
        <f>IF(AND('IOC Input'!#REF!="M-OP",'IOC Input'!#REF!="C"),'IOC Input'!#REF!,"")</f>
        <v>#REF!</v>
      </c>
      <c r="L456" s="106" t="e">
        <f>IF(AND('IOC Input'!#REF!="M-OP",'IOC Input'!#REF!="D"),'IOC Input'!#REF!,"")</f>
        <v>#REF!</v>
      </c>
      <c r="M456" t="e">
        <f t="shared" si="46"/>
        <v>#REF!</v>
      </c>
    </row>
    <row r="457" spans="1:13" ht="18.75">
      <c r="A457" s="102" t="s">
        <v>111</v>
      </c>
      <c r="B457" s="103" t="e">
        <f>IF(AND('IOC Input'!#REF!="M-OP",'IOC Input'!#REF!&lt;50000),'IOC Input'!#REF!,IF(AND('IOC Input'!#REF!="M-OP",'IOC Input'!#REF!&gt;=50000),'IOC Input'!#REF!,""))</f>
        <v>#REF!</v>
      </c>
      <c r="C457" s="103" t="e">
        <f>IF(AND('IOC Input'!#REF!="M-OP",'IOC Input'!#REF!&lt;50000),'IOC Input'!#REF!,IF(AND('IOC Input'!#REF!="M-OP",'IOC Input'!#REF!&gt;=50000),'IOC Input'!#REF!,""))</f>
        <v>#REF!</v>
      </c>
      <c r="D457" s="103" t="e">
        <f>IF(AND('IOC Input'!#REF!="M-OP",'IOC Input'!#REF!&lt;50000),'IOC Input'!#REF!,IF(AND('IOC Input'!#REF!="M-OP",'IOC Input'!#REF!&gt;=50000),'IOC Input'!#REF!,""))</f>
        <v>#REF!</v>
      </c>
      <c r="E457" s="103" t="e">
        <f>IF(AND('IOC Input'!#REF!="M-OP",'IOC Input'!#REF!&lt;50000),'IOC Input'!#REF!,IF(AND('IOC Input'!#REF!="M-OP",'IOC Input'!#REF!&gt;=50000),'IOC Input'!#REF!,""))</f>
        <v>#REF!</v>
      </c>
      <c r="F457" s="103" t="e">
        <f>IF(AND('IOC Input'!#REF!="M-OP",'IOC Input'!#REF!&lt;50000),'IOC Input'!#REF!,IF(AND('IOC Input'!#REF!="M-OP",'IOC Input'!#REF!&gt;=50000),'IOC Input'!#REF!,""))</f>
        <v>#REF!</v>
      </c>
      <c r="G457" s="103" t="e">
        <f>IF(AND('IOC Input'!#REF!="M-OP",'IOC Input'!#REF!&lt;50000),'IOC Input'!#REF!,IF(AND('IOC Input'!#REF!="M-OP",'IOC Input'!#REF!&gt;=50000),'IOC Input'!#REF!,""))</f>
        <v>#REF!</v>
      </c>
      <c r="H457" s="103" t="e">
        <f>IF(AND('IOC Input'!#REF!="M-OP",'IOC Input'!#REF!&lt;50000),'IOC Input'!#REF!,IF(AND('IOC Input'!#REF!="M-OP",'IOC Input'!#REF!&gt;=50000),'IOC Input'!#REF!,""))</f>
        <v>#REF!</v>
      </c>
      <c r="I457" s="103" t="e">
        <f>IF(AND('IOC Input'!#REF!="M-OP",'IOC Input'!#REF!&lt;50000),'IOC Input'!#REF!,IF(AND('IOC Input'!#REF!="M-OP",'IOC Input'!#REF!&gt;=50000),'IOC Input'!#REF!,""))</f>
        <v>#REF!</v>
      </c>
      <c r="J457" s="105" t="e">
        <f>IF(AND('IOC Input'!#REF!="M-OP",'IOC Input'!#REF!&lt;50000),RIGHT('IOC Input'!#REF!,6),IF(AND('IOC Input'!#REF!="M-OP",'IOC Input'!#REF!&gt;=50000),RIGHT('IOC Input'!#REF!,6),""))</f>
        <v>#REF!</v>
      </c>
      <c r="K457" s="106" t="e">
        <f>IF(AND('IOC Input'!#REF!="M-OP",'IOC Input'!#REF!="C"),'IOC Input'!#REF!,"")</f>
        <v>#REF!</v>
      </c>
      <c r="L457" s="106" t="e">
        <f>IF(AND('IOC Input'!#REF!="M-OP",'IOC Input'!#REF!="D"),'IOC Input'!#REF!,"")</f>
        <v>#REF!</v>
      </c>
      <c r="M457" t="e">
        <f t="shared" si="46"/>
        <v>#REF!</v>
      </c>
    </row>
    <row r="458" spans="1:13" ht="18.75">
      <c r="A458" s="102" t="s">
        <v>111</v>
      </c>
      <c r="B458" s="103" t="e">
        <f>IF(AND('IOC Input'!#REF!="M-OP",'IOC Input'!#REF!&lt;50000),'IOC Input'!#REF!,IF(AND('IOC Input'!#REF!="M-OP",'IOC Input'!#REF!&gt;=50000),'IOC Input'!#REF!,""))</f>
        <v>#REF!</v>
      </c>
      <c r="C458" s="103" t="e">
        <f>IF(AND('IOC Input'!#REF!="M-OP",'IOC Input'!#REF!&lt;50000),'IOC Input'!#REF!,IF(AND('IOC Input'!#REF!="M-OP",'IOC Input'!#REF!&gt;=50000),'IOC Input'!#REF!,""))</f>
        <v>#REF!</v>
      </c>
      <c r="D458" s="103" t="e">
        <f>IF(AND('IOC Input'!#REF!="M-OP",'IOC Input'!#REF!&lt;50000),'IOC Input'!#REF!,IF(AND('IOC Input'!#REF!="M-OP",'IOC Input'!#REF!&gt;=50000),'IOC Input'!#REF!,""))</f>
        <v>#REF!</v>
      </c>
      <c r="E458" s="103" t="e">
        <f>IF(AND('IOC Input'!#REF!="M-OP",'IOC Input'!#REF!&lt;50000),'IOC Input'!#REF!,IF(AND('IOC Input'!#REF!="M-OP",'IOC Input'!#REF!&gt;=50000),'IOC Input'!#REF!,""))</f>
        <v>#REF!</v>
      </c>
      <c r="F458" s="103" t="e">
        <f>IF(AND('IOC Input'!#REF!="M-OP",'IOC Input'!#REF!&lt;50000),'IOC Input'!#REF!,IF(AND('IOC Input'!#REF!="M-OP",'IOC Input'!#REF!&gt;=50000),'IOC Input'!#REF!,""))</f>
        <v>#REF!</v>
      </c>
      <c r="G458" s="103" t="e">
        <f>IF(AND('IOC Input'!#REF!="M-OP",'IOC Input'!#REF!&lt;50000),'IOC Input'!#REF!,IF(AND('IOC Input'!#REF!="M-OP",'IOC Input'!#REF!&gt;=50000),'IOC Input'!#REF!,""))</f>
        <v>#REF!</v>
      </c>
      <c r="H458" s="103" t="e">
        <f>IF(AND('IOC Input'!#REF!="M-OP",'IOC Input'!#REF!&lt;50000),'IOC Input'!#REF!,IF(AND('IOC Input'!#REF!="M-OP",'IOC Input'!#REF!&gt;=50000),'IOC Input'!#REF!,""))</f>
        <v>#REF!</v>
      </c>
      <c r="I458" s="103" t="e">
        <f>IF(AND('IOC Input'!#REF!="M-OP",'IOC Input'!#REF!&lt;50000),'IOC Input'!#REF!,IF(AND('IOC Input'!#REF!="M-OP",'IOC Input'!#REF!&gt;=50000),'IOC Input'!#REF!,""))</f>
        <v>#REF!</v>
      </c>
      <c r="J458" s="105" t="e">
        <f>IF(AND('IOC Input'!#REF!="M-OP",'IOC Input'!#REF!&lt;50000),RIGHT('IOC Input'!#REF!,6),IF(AND('IOC Input'!#REF!="M-OP",'IOC Input'!#REF!&gt;=50000),RIGHT('IOC Input'!#REF!,6),""))</f>
        <v>#REF!</v>
      </c>
      <c r="K458" s="106" t="e">
        <f>IF(AND('IOC Input'!#REF!="M-OP",'IOC Input'!#REF!="C"),'IOC Input'!#REF!,"")</f>
        <v>#REF!</v>
      </c>
      <c r="L458" s="106" t="e">
        <f>IF(AND('IOC Input'!#REF!="M-OP",'IOC Input'!#REF!="D"),'IOC Input'!#REF!,"")</f>
        <v>#REF!</v>
      </c>
      <c r="M458" t="e">
        <f t="shared" si="46"/>
        <v>#REF!</v>
      </c>
    </row>
    <row r="459" spans="1:13" ht="18.75">
      <c r="A459" s="102" t="s">
        <v>111</v>
      </c>
      <c r="B459" s="103" t="e">
        <f>IF(AND('IOC Input'!#REF!="M-OP",'IOC Input'!#REF!&lt;50000),'IOC Input'!#REF!,IF(AND('IOC Input'!#REF!="M-OP",'IOC Input'!#REF!&gt;=50000),'IOC Input'!#REF!,""))</f>
        <v>#REF!</v>
      </c>
      <c r="C459" s="103" t="e">
        <f>IF(AND('IOC Input'!#REF!="M-OP",'IOC Input'!#REF!&lt;50000),'IOC Input'!#REF!,IF(AND('IOC Input'!#REF!="M-OP",'IOC Input'!#REF!&gt;=50000),'IOC Input'!#REF!,""))</f>
        <v>#REF!</v>
      </c>
      <c r="D459" s="103" t="e">
        <f>IF(AND('IOC Input'!#REF!="M-OP",'IOC Input'!#REF!&lt;50000),'IOC Input'!#REF!,IF(AND('IOC Input'!#REF!="M-OP",'IOC Input'!#REF!&gt;=50000),'IOC Input'!#REF!,""))</f>
        <v>#REF!</v>
      </c>
      <c r="E459" s="103" t="e">
        <f>IF(AND('IOC Input'!#REF!="M-OP",'IOC Input'!#REF!&lt;50000),'IOC Input'!#REF!,IF(AND('IOC Input'!#REF!="M-OP",'IOC Input'!#REF!&gt;=50000),'IOC Input'!#REF!,""))</f>
        <v>#REF!</v>
      </c>
      <c r="F459" s="103" t="e">
        <f>IF(AND('IOC Input'!#REF!="M-OP",'IOC Input'!#REF!&lt;50000),'IOC Input'!#REF!,IF(AND('IOC Input'!#REF!="M-OP",'IOC Input'!#REF!&gt;=50000),'IOC Input'!#REF!,""))</f>
        <v>#REF!</v>
      </c>
      <c r="G459" s="103" t="e">
        <f>IF(AND('IOC Input'!#REF!="M-OP",'IOC Input'!#REF!&lt;50000),'IOC Input'!#REF!,IF(AND('IOC Input'!#REF!="M-OP",'IOC Input'!#REF!&gt;=50000),'IOC Input'!#REF!,""))</f>
        <v>#REF!</v>
      </c>
      <c r="H459" s="103" t="e">
        <f>IF(AND('IOC Input'!#REF!="M-OP",'IOC Input'!#REF!&lt;50000),'IOC Input'!#REF!,IF(AND('IOC Input'!#REF!="M-OP",'IOC Input'!#REF!&gt;=50000),'IOC Input'!#REF!,""))</f>
        <v>#REF!</v>
      </c>
      <c r="I459" s="103" t="e">
        <f>IF(AND('IOC Input'!#REF!="M-OP",'IOC Input'!#REF!&lt;50000),'IOC Input'!#REF!,IF(AND('IOC Input'!#REF!="M-OP",'IOC Input'!#REF!&gt;=50000),'IOC Input'!#REF!,""))</f>
        <v>#REF!</v>
      </c>
      <c r="J459" s="105" t="e">
        <f>IF(AND('IOC Input'!#REF!="M-OP",'IOC Input'!#REF!&lt;50000),RIGHT('IOC Input'!#REF!,6),IF(AND('IOC Input'!#REF!="M-OP",'IOC Input'!#REF!&gt;=50000),RIGHT('IOC Input'!#REF!,6),""))</f>
        <v>#REF!</v>
      </c>
      <c r="K459" s="106" t="e">
        <f>IF(AND('IOC Input'!#REF!="M-OP",'IOC Input'!#REF!="C"),'IOC Input'!#REF!,"")</f>
        <v>#REF!</v>
      </c>
      <c r="L459" s="106" t="e">
        <f>IF(AND('IOC Input'!#REF!="M-OP",'IOC Input'!#REF!="D"),'IOC Input'!#REF!,"")</f>
        <v>#REF!</v>
      </c>
      <c r="M459" t="e">
        <f t="shared" si="46"/>
        <v>#REF!</v>
      </c>
    </row>
    <row r="460" spans="1:13" ht="18.75">
      <c r="A460" s="102" t="s">
        <v>111</v>
      </c>
      <c r="B460" s="103" t="e">
        <f>IF(AND('IOC Input'!#REF!="M-OP",'IOC Input'!#REF!&lt;50000),'IOC Input'!#REF!,IF(AND('IOC Input'!#REF!="M-OP",'IOC Input'!#REF!&gt;=50000),'IOC Input'!#REF!,""))</f>
        <v>#REF!</v>
      </c>
      <c r="C460" s="103" t="e">
        <f>IF(AND('IOC Input'!#REF!="M-OP",'IOC Input'!#REF!&lt;50000),'IOC Input'!#REF!,IF(AND('IOC Input'!#REF!="M-OP",'IOC Input'!#REF!&gt;=50000),'IOC Input'!#REF!,""))</f>
        <v>#REF!</v>
      </c>
      <c r="D460" s="103" t="e">
        <f>IF(AND('IOC Input'!#REF!="M-OP",'IOC Input'!#REF!&lt;50000),'IOC Input'!#REF!,IF(AND('IOC Input'!#REF!="M-OP",'IOC Input'!#REF!&gt;=50000),'IOC Input'!#REF!,""))</f>
        <v>#REF!</v>
      </c>
      <c r="E460" s="103" t="e">
        <f>IF(AND('IOC Input'!#REF!="M-OP",'IOC Input'!#REF!&lt;50000),'IOC Input'!#REF!,IF(AND('IOC Input'!#REF!="M-OP",'IOC Input'!#REF!&gt;=50000),'IOC Input'!#REF!,""))</f>
        <v>#REF!</v>
      </c>
      <c r="F460" s="103" t="e">
        <f>IF(AND('IOC Input'!#REF!="M-OP",'IOC Input'!#REF!&lt;50000),'IOC Input'!#REF!,IF(AND('IOC Input'!#REF!="M-OP",'IOC Input'!#REF!&gt;=50000),'IOC Input'!#REF!,""))</f>
        <v>#REF!</v>
      </c>
      <c r="G460" s="103" t="e">
        <f>IF(AND('IOC Input'!#REF!="M-OP",'IOC Input'!#REF!&lt;50000),'IOC Input'!#REF!,IF(AND('IOC Input'!#REF!="M-OP",'IOC Input'!#REF!&gt;=50000),'IOC Input'!#REF!,""))</f>
        <v>#REF!</v>
      </c>
      <c r="H460" s="103" t="e">
        <f>IF(AND('IOC Input'!#REF!="M-OP",'IOC Input'!#REF!&lt;50000),'IOC Input'!#REF!,IF(AND('IOC Input'!#REF!="M-OP",'IOC Input'!#REF!&gt;=50000),'IOC Input'!#REF!,""))</f>
        <v>#REF!</v>
      </c>
      <c r="I460" s="103" t="e">
        <f>IF(AND('IOC Input'!#REF!="M-OP",'IOC Input'!#REF!&lt;50000),'IOC Input'!#REF!,IF(AND('IOC Input'!#REF!="M-OP",'IOC Input'!#REF!&gt;=50000),'IOC Input'!#REF!,""))</f>
        <v>#REF!</v>
      </c>
      <c r="J460" s="105" t="e">
        <f>IF(AND('IOC Input'!#REF!="M-OP",'IOC Input'!#REF!&lt;50000),RIGHT('IOC Input'!#REF!,6),IF(AND('IOC Input'!#REF!="M-OP",'IOC Input'!#REF!&gt;=50000),RIGHT('IOC Input'!#REF!,6),""))</f>
        <v>#REF!</v>
      </c>
      <c r="K460" s="106" t="e">
        <f>IF(AND('IOC Input'!#REF!="M-OP",'IOC Input'!#REF!="C"),'IOC Input'!#REF!,"")</f>
        <v>#REF!</v>
      </c>
      <c r="L460" s="106" t="e">
        <f>IF(AND('IOC Input'!#REF!="M-OP",'IOC Input'!#REF!="D"),'IOC Input'!#REF!,"")</f>
        <v>#REF!</v>
      </c>
      <c r="M460" t="e">
        <f t="shared" si="46"/>
        <v>#REF!</v>
      </c>
    </row>
    <row r="461" spans="1:13" ht="18.75">
      <c r="A461" s="102" t="s">
        <v>111</v>
      </c>
      <c r="B461" s="103" t="e">
        <f>IF(AND('IOC Input'!#REF!="M-OP",'IOC Input'!#REF!&lt;50000),'IOC Input'!#REF!,IF(AND('IOC Input'!#REF!="M-OP",'IOC Input'!#REF!&gt;=50000),'IOC Input'!#REF!,""))</f>
        <v>#REF!</v>
      </c>
      <c r="C461" s="103" t="e">
        <f>IF(AND('IOC Input'!#REF!="M-OP",'IOC Input'!#REF!&lt;50000),'IOC Input'!#REF!,IF(AND('IOC Input'!#REF!="M-OP",'IOC Input'!#REF!&gt;=50000),'IOC Input'!#REF!,""))</f>
        <v>#REF!</v>
      </c>
      <c r="D461" s="103" t="e">
        <f>IF(AND('IOC Input'!#REF!="M-OP",'IOC Input'!#REF!&lt;50000),'IOC Input'!#REF!,IF(AND('IOC Input'!#REF!="M-OP",'IOC Input'!#REF!&gt;=50000),'IOC Input'!#REF!,""))</f>
        <v>#REF!</v>
      </c>
      <c r="E461" s="103" t="e">
        <f>IF(AND('IOC Input'!#REF!="M-OP",'IOC Input'!#REF!&lt;50000),'IOC Input'!#REF!,IF(AND('IOC Input'!#REF!="M-OP",'IOC Input'!#REF!&gt;=50000),'IOC Input'!#REF!,""))</f>
        <v>#REF!</v>
      </c>
      <c r="F461" s="103" t="e">
        <f>IF(AND('IOC Input'!#REF!="M-OP",'IOC Input'!#REF!&lt;50000),'IOC Input'!#REF!,IF(AND('IOC Input'!#REF!="M-OP",'IOC Input'!#REF!&gt;=50000),'IOC Input'!#REF!,""))</f>
        <v>#REF!</v>
      </c>
      <c r="G461" s="103" t="e">
        <f>IF(AND('IOC Input'!#REF!="M-OP",'IOC Input'!#REF!&lt;50000),'IOC Input'!#REF!,IF(AND('IOC Input'!#REF!="M-OP",'IOC Input'!#REF!&gt;=50000),'IOC Input'!#REF!,""))</f>
        <v>#REF!</v>
      </c>
      <c r="H461" s="107"/>
      <c r="I461" s="103" t="e">
        <f>IF(AND('IOC Input'!#REF!="M-OP",'IOC Input'!#REF!&lt;50000),'IOC Input'!#REF!,IF(AND('IOC Input'!#REF!="M-OP",'IOC Input'!#REF!&gt;=50000),'IOC Input'!#REF!,""))</f>
        <v>#REF!</v>
      </c>
      <c r="J461" s="105" t="e">
        <f>IF(AND('IOC Input'!#REF!="M-OP",'IOC Input'!#REF!&lt;50000),RIGHT('IOC Input'!#REF!,6),IF(AND('IOC Input'!#REF!="M-OP",'IOC Input'!#REF!&gt;=50000),RIGHT('IOC Input'!#REF!,6),""))</f>
        <v>#REF!</v>
      </c>
      <c r="K461" s="106" t="e">
        <f>IF(AND('IOC Input'!#REF!="M-OP",'IOC Input'!#REF!="C"),'IOC Input'!#REF!,"")</f>
        <v>#REF!</v>
      </c>
      <c r="L461" s="106" t="e">
        <f>IF(AND('IOC Input'!#REF!="M-OP",'IOC Input'!#REF!="D"),'IOC Input'!#REF!,"")</f>
        <v>#REF!</v>
      </c>
      <c r="M461" t="e">
        <f t="shared" si="46"/>
        <v>#REF!</v>
      </c>
    </row>
    <row r="462" spans="1:13" ht="18.75">
      <c r="A462" s="102"/>
      <c r="B462" s="103"/>
      <c r="C462" s="104"/>
      <c r="D462" s="103"/>
      <c r="E462" s="104"/>
      <c r="F462" s="103"/>
      <c r="G462" s="103"/>
      <c r="H462" s="104"/>
      <c r="I462" s="103"/>
      <c r="J462" s="105"/>
      <c r="K462" s="106"/>
      <c r="L462" s="106"/>
    </row>
    <row r="463" spans="1:13" ht="18.75">
      <c r="A463" s="102" t="s">
        <v>111</v>
      </c>
      <c r="B463" s="103" t="e">
        <f>IF(AND('IOC Input'!#REF!="M-OP",'IOC Input'!#REF!&lt;50000),"119503",IF(AND('IOC Input'!#REF!="M-OP",'IOC Input'!#REF!&gt;=50000),"119500",""))</f>
        <v>#REF!</v>
      </c>
      <c r="C463" s="104"/>
      <c r="D463" s="103"/>
      <c r="E463" s="104"/>
      <c r="F463" s="103"/>
      <c r="G463" s="103"/>
      <c r="H463" s="103" t="e">
        <f>IF(AND('IOC Input'!#REF!="M-OP",'IOC Input'!#REF!&lt;50000),'IOC Input'!#REF!,IF(AND('IOC Input'!#REF!="M-OP",'IOC Input'!#REF!&gt;=50000),'IOC Input'!#REF!,""))</f>
        <v>#REF!</v>
      </c>
      <c r="I463" s="103" t="e">
        <f>+I464</f>
        <v>#REF!</v>
      </c>
      <c r="J463" s="105" t="e">
        <f>+J464</f>
        <v>#REF!</v>
      </c>
      <c r="K463" s="106" t="e">
        <f>IF(AND('IOC Input'!#REF!="M-OP",'IOC Input'!#REF!="C"),'IOC Input'!#REF!,"")</f>
        <v>#REF!</v>
      </c>
      <c r="L463" s="106" t="e">
        <f>IF(AND('IOC Input'!#REF!="M-OP",'IOC Input'!#REF!="D"),'IOC Input'!#REF!,"")</f>
        <v>#REF!</v>
      </c>
      <c r="M463" t="e">
        <f>IF(SUM(K463:L463)&gt;0,1,0)</f>
        <v>#REF!</v>
      </c>
    </row>
    <row r="464" spans="1:13" ht="18.75">
      <c r="A464" s="102" t="s">
        <v>111</v>
      </c>
      <c r="B464" s="103" t="e">
        <f>IF(AND('IOC Input'!#REF!="M-OP",'IOC Input'!#REF!&lt;50000),'IOC Input'!#REF!,IF(AND('IOC Input'!#REF!="M-OP",'IOC Input'!#REF!&gt;=50000),'IOC Input'!#REF!,""))</f>
        <v>#REF!</v>
      </c>
      <c r="C464" s="103" t="e">
        <f>IF(AND('IOC Input'!#REF!="M-OP",'IOC Input'!#REF!&lt;50000),'IOC Input'!#REF!,IF(AND('IOC Input'!#REF!="M-OP",'IOC Input'!#REF!&gt;=50000),'IOC Input'!#REF!,""))</f>
        <v>#REF!</v>
      </c>
      <c r="D464" s="103" t="e">
        <f>IF(AND('IOC Input'!#REF!="M-OP",'IOC Input'!#REF!&lt;50000),'IOC Input'!#REF!,IF(AND('IOC Input'!#REF!="M-OP",'IOC Input'!#REF!&gt;=50000),'IOC Input'!#REF!,""))</f>
        <v>#REF!</v>
      </c>
      <c r="E464" s="103" t="e">
        <f>IF(AND('IOC Input'!#REF!="M-OP",'IOC Input'!#REF!&lt;50000),'IOC Input'!#REF!,IF(AND('IOC Input'!#REF!="M-OP",'IOC Input'!#REF!&gt;=50000),'IOC Input'!#REF!,""))</f>
        <v>#REF!</v>
      </c>
      <c r="F464" s="103" t="e">
        <f>IF(AND('IOC Input'!#REF!="M-OP",'IOC Input'!#REF!&lt;50000),'IOC Input'!#REF!,IF(AND('IOC Input'!#REF!="M-OP",'IOC Input'!#REF!&gt;=50000),'IOC Input'!#REF!,""))</f>
        <v>#REF!</v>
      </c>
      <c r="G464" s="103" t="e">
        <f>IF(AND('IOC Input'!#REF!="M-OP",'IOC Input'!#REF!&lt;50000),'IOC Input'!#REF!,IF(AND('IOC Input'!#REF!="M-OP",'IOC Input'!#REF!&gt;=50000),'IOC Input'!#REF!,""))</f>
        <v>#REF!</v>
      </c>
      <c r="H464" s="103" t="e">
        <f>IF(AND('IOC Input'!#REF!="M-OP",'IOC Input'!#REF!&lt;50000),'IOC Input'!#REF!,IF(AND('IOC Input'!#REF!="M-OP",'IOC Input'!#REF!&gt;=50000),'IOC Input'!#REF!,""))</f>
        <v>#REF!</v>
      </c>
      <c r="I464" s="103" t="e">
        <f>IF(AND('IOC Input'!#REF!="M-OP",'IOC Input'!#REF!&lt;50000),'IOC Input'!#REF!,IF(AND('IOC Input'!#REF!="M-OP",'IOC Input'!#REF!&gt;=50000),'IOC Input'!#REF!,""))</f>
        <v>#REF!</v>
      </c>
      <c r="J464" s="105" t="e">
        <f>IF(AND('IOC Input'!#REF!="M-OP",'IOC Input'!#REF!&lt;50000),RIGHT('IOC Input'!#REF!,6),IF(AND('IOC Input'!#REF!="M-OP",'IOC Input'!#REF!&gt;=50000),RIGHT('IOC Input'!#REF!,6),""))</f>
        <v>#REF!</v>
      </c>
      <c r="K464" s="106" t="e">
        <f>IF(AND('IOC Input'!#REF!="M-OP",'IOC Input'!#REF!="C"),'IOC Input'!#REF!,"")</f>
        <v>#REF!</v>
      </c>
      <c r="L464" s="106" t="e">
        <f>IF(AND('IOC Input'!#REF!="M-OP",'IOC Input'!#REF!="D"),'IOC Input'!#REF!,"")</f>
        <v>#REF!</v>
      </c>
      <c r="M464" t="e">
        <f t="shared" ref="M464:M470" si="47">IF(SUM(K464:L464)&gt;0,1,0)</f>
        <v>#REF!</v>
      </c>
    </row>
    <row r="465" spans="1:13" ht="18.75">
      <c r="A465" s="102" t="s">
        <v>111</v>
      </c>
      <c r="B465" s="103" t="e">
        <f>IF(AND('IOC Input'!#REF!="M-OP",'IOC Input'!#REF!&lt;50000),'IOC Input'!#REF!,IF(AND('IOC Input'!#REF!="M-OP",'IOC Input'!#REF!&gt;=50000),'IOC Input'!#REF!,""))</f>
        <v>#REF!</v>
      </c>
      <c r="C465" s="103" t="e">
        <f>IF(AND('IOC Input'!#REF!="M-OP",'IOC Input'!#REF!&lt;50000),'IOC Input'!#REF!,IF(AND('IOC Input'!#REF!="M-OP",'IOC Input'!#REF!&gt;=50000),'IOC Input'!#REF!,""))</f>
        <v>#REF!</v>
      </c>
      <c r="D465" s="103" t="e">
        <f>IF(AND('IOC Input'!#REF!="M-OP",'IOC Input'!#REF!&lt;50000),'IOC Input'!#REF!,IF(AND('IOC Input'!#REF!="M-OP",'IOC Input'!#REF!&gt;=50000),'IOC Input'!#REF!,""))</f>
        <v>#REF!</v>
      </c>
      <c r="E465" s="103" t="e">
        <f>IF(AND('IOC Input'!#REF!="M-OP",'IOC Input'!#REF!&lt;50000),'IOC Input'!#REF!,IF(AND('IOC Input'!#REF!="M-OP",'IOC Input'!#REF!&gt;=50000),'IOC Input'!#REF!,""))</f>
        <v>#REF!</v>
      </c>
      <c r="F465" s="103" t="e">
        <f>IF(AND('IOC Input'!#REF!="M-OP",'IOC Input'!#REF!&lt;50000),'IOC Input'!#REF!,IF(AND('IOC Input'!#REF!="M-OP",'IOC Input'!#REF!&gt;=50000),'IOC Input'!#REF!,""))</f>
        <v>#REF!</v>
      </c>
      <c r="G465" s="103" t="e">
        <f>IF(AND('IOC Input'!#REF!="M-OP",'IOC Input'!#REF!&lt;50000),'IOC Input'!#REF!,IF(AND('IOC Input'!#REF!="M-OP",'IOC Input'!#REF!&gt;=50000),'IOC Input'!#REF!,""))</f>
        <v>#REF!</v>
      </c>
      <c r="H465" s="103" t="e">
        <f>IF(AND('IOC Input'!#REF!="M-OP",'IOC Input'!#REF!&lt;50000),'IOC Input'!#REF!,IF(AND('IOC Input'!#REF!="M-OP",'IOC Input'!#REF!&gt;=50000),'IOC Input'!#REF!,""))</f>
        <v>#REF!</v>
      </c>
      <c r="I465" s="103" t="e">
        <f>IF(AND('IOC Input'!#REF!="M-OP",'IOC Input'!#REF!&lt;50000),'IOC Input'!#REF!,IF(AND('IOC Input'!#REF!="M-OP",'IOC Input'!#REF!&gt;=50000),'IOC Input'!#REF!,""))</f>
        <v>#REF!</v>
      </c>
      <c r="J465" s="105" t="e">
        <f>IF(AND('IOC Input'!#REF!="M-OP",'IOC Input'!#REF!&lt;50000),RIGHT('IOC Input'!#REF!,6),IF(AND('IOC Input'!#REF!="M-OP",'IOC Input'!#REF!&gt;=50000),RIGHT('IOC Input'!#REF!,6),""))</f>
        <v>#REF!</v>
      </c>
      <c r="K465" s="106" t="e">
        <f>IF(AND('IOC Input'!#REF!="M-OP",'IOC Input'!#REF!="C"),'IOC Input'!#REF!,"")</f>
        <v>#REF!</v>
      </c>
      <c r="L465" s="106" t="e">
        <f>IF(AND('IOC Input'!#REF!="M-OP",'IOC Input'!#REF!="D"),'IOC Input'!#REF!,"")</f>
        <v>#REF!</v>
      </c>
      <c r="M465" t="e">
        <f t="shared" si="47"/>
        <v>#REF!</v>
      </c>
    </row>
    <row r="466" spans="1:13" ht="18.75">
      <c r="A466" s="102" t="s">
        <v>111</v>
      </c>
      <c r="B466" s="103" t="e">
        <f>IF(AND('IOC Input'!#REF!="M-OP",'IOC Input'!#REF!&lt;50000),'IOC Input'!#REF!,IF(AND('IOC Input'!#REF!="M-OP",'IOC Input'!#REF!&gt;=50000),'IOC Input'!#REF!,""))</f>
        <v>#REF!</v>
      </c>
      <c r="C466" s="103" t="e">
        <f>IF(AND('IOC Input'!#REF!="M-OP",'IOC Input'!#REF!&lt;50000),'IOC Input'!#REF!,IF(AND('IOC Input'!#REF!="M-OP",'IOC Input'!#REF!&gt;=50000),'IOC Input'!#REF!,""))</f>
        <v>#REF!</v>
      </c>
      <c r="D466" s="103" t="e">
        <f>IF(AND('IOC Input'!#REF!="M-OP",'IOC Input'!#REF!&lt;50000),'IOC Input'!#REF!,IF(AND('IOC Input'!#REF!="M-OP",'IOC Input'!#REF!&gt;=50000),'IOC Input'!#REF!,""))</f>
        <v>#REF!</v>
      </c>
      <c r="E466" s="103" t="e">
        <f>IF(AND('IOC Input'!#REF!="M-OP",'IOC Input'!#REF!&lt;50000),'IOC Input'!#REF!,IF(AND('IOC Input'!#REF!="M-OP",'IOC Input'!#REF!&gt;=50000),'IOC Input'!#REF!,""))</f>
        <v>#REF!</v>
      </c>
      <c r="F466" s="103" t="e">
        <f>IF(AND('IOC Input'!#REF!="M-OP",'IOC Input'!#REF!&lt;50000),'IOC Input'!#REF!,IF(AND('IOC Input'!#REF!="M-OP",'IOC Input'!#REF!&gt;=50000),'IOC Input'!#REF!,""))</f>
        <v>#REF!</v>
      </c>
      <c r="G466" s="103" t="e">
        <f>IF(AND('IOC Input'!#REF!="M-OP",'IOC Input'!#REF!&lt;50000),'IOC Input'!#REF!,IF(AND('IOC Input'!#REF!="M-OP",'IOC Input'!#REF!&gt;=50000),'IOC Input'!#REF!,""))</f>
        <v>#REF!</v>
      </c>
      <c r="H466" s="103" t="e">
        <f>IF(AND('IOC Input'!#REF!="M-OP",'IOC Input'!#REF!&lt;50000),'IOC Input'!#REF!,IF(AND('IOC Input'!#REF!="M-OP",'IOC Input'!#REF!&gt;=50000),'IOC Input'!#REF!,""))</f>
        <v>#REF!</v>
      </c>
      <c r="I466" s="103" t="e">
        <f>IF(AND('IOC Input'!#REF!="M-OP",'IOC Input'!#REF!&lt;50000),'IOC Input'!#REF!,IF(AND('IOC Input'!#REF!="M-OP",'IOC Input'!#REF!&gt;=50000),'IOC Input'!#REF!,""))</f>
        <v>#REF!</v>
      </c>
      <c r="J466" s="105" t="e">
        <f>IF(AND('IOC Input'!#REF!="M-OP",'IOC Input'!#REF!&lt;50000),RIGHT('IOC Input'!#REF!,6),IF(AND('IOC Input'!#REF!="M-OP",'IOC Input'!#REF!&gt;=50000),RIGHT('IOC Input'!#REF!,6),""))</f>
        <v>#REF!</v>
      </c>
      <c r="K466" s="106" t="e">
        <f>IF(AND('IOC Input'!#REF!="M-OP",'IOC Input'!#REF!="C"),'IOC Input'!#REF!,"")</f>
        <v>#REF!</v>
      </c>
      <c r="L466" s="106" t="e">
        <f>IF(AND('IOC Input'!#REF!="M-OP",'IOC Input'!#REF!="D"),'IOC Input'!#REF!,"")</f>
        <v>#REF!</v>
      </c>
      <c r="M466" t="e">
        <f t="shared" si="47"/>
        <v>#REF!</v>
      </c>
    </row>
    <row r="467" spans="1:13" ht="18.75">
      <c r="A467" s="102" t="s">
        <v>111</v>
      </c>
      <c r="B467" s="103" t="e">
        <f>IF(AND('IOC Input'!#REF!="M-OP",'IOC Input'!#REF!&lt;50000),'IOC Input'!#REF!,IF(AND('IOC Input'!#REF!="M-OP",'IOC Input'!#REF!&gt;=50000),'IOC Input'!#REF!,""))</f>
        <v>#REF!</v>
      </c>
      <c r="C467" s="103" t="e">
        <f>IF(AND('IOC Input'!#REF!="M-OP",'IOC Input'!#REF!&lt;50000),'IOC Input'!#REF!,IF(AND('IOC Input'!#REF!="M-OP",'IOC Input'!#REF!&gt;=50000),'IOC Input'!#REF!,""))</f>
        <v>#REF!</v>
      </c>
      <c r="D467" s="103" t="e">
        <f>IF(AND('IOC Input'!#REF!="M-OP",'IOC Input'!#REF!&lt;50000),'IOC Input'!#REF!,IF(AND('IOC Input'!#REF!="M-OP",'IOC Input'!#REF!&gt;=50000),'IOC Input'!#REF!,""))</f>
        <v>#REF!</v>
      </c>
      <c r="E467" s="103" t="e">
        <f>IF(AND('IOC Input'!#REF!="M-OP",'IOC Input'!#REF!&lt;50000),'IOC Input'!#REF!,IF(AND('IOC Input'!#REF!="M-OP",'IOC Input'!#REF!&gt;=50000),'IOC Input'!#REF!,""))</f>
        <v>#REF!</v>
      </c>
      <c r="F467" s="103" t="e">
        <f>IF(AND('IOC Input'!#REF!="M-OP",'IOC Input'!#REF!&lt;50000),'IOC Input'!#REF!,IF(AND('IOC Input'!#REF!="M-OP",'IOC Input'!#REF!&gt;=50000),'IOC Input'!#REF!,""))</f>
        <v>#REF!</v>
      </c>
      <c r="G467" s="103" t="e">
        <f>IF(AND('IOC Input'!#REF!="M-OP",'IOC Input'!#REF!&lt;50000),'IOC Input'!#REF!,IF(AND('IOC Input'!#REF!="M-OP",'IOC Input'!#REF!&gt;=50000),'IOC Input'!#REF!,""))</f>
        <v>#REF!</v>
      </c>
      <c r="H467" s="103" t="e">
        <f>IF(AND('IOC Input'!#REF!="M-OP",'IOC Input'!#REF!&lt;50000),'IOC Input'!#REF!,IF(AND('IOC Input'!#REF!="M-OP",'IOC Input'!#REF!&gt;=50000),'IOC Input'!#REF!,""))</f>
        <v>#REF!</v>
      </c>
      <c r="I467" s="103" t="e">
        <f>IF(AND('IOC Input'!#REF!="M-OP",'IOC Input'!#REF!&lt;50000),'IOC Input'!#REF!,IF(AND('IOC Input'!#REF!="M-OP",'IOC Input'!#REF!&gt;=50000),'IOC Input'!#REF!,""))</f>
        <v>#REF!</v>
      </c>
      <c r="J467" s="105" t="e">
        <f>IF(AND('IOC Input'!#REF!="M-OP",'IOC Input'!#REF!&lt;50000),RIGHT('IOC Input'!#REF!,6),IF(AND('IOC Input'!#REF!="M-OP",'IOC Input'!#REF!&gt;=50000),RIGHT('IOC Input'!#REF!,6),""))</f>
        <v>#REF!</v>
      </c>
      <c r="K467" s="106" t="e">
        <f>IF(AND('IOC Input'!#REF!="M-OP",'IOC Input'!#REF!="C"),'IOC Input'!#REF!,"")</f>
        <v>#REF!</v>
      </c>
      <c r="L467" s="106" t="e">
        <f>IF(AND('IOC Input'!#REF!="M-OP",'IOC Input'!#REF!="D"),'IOC Input'!#REF!,"")</f>
        <v>#REF!</v>
      </c>
      <c r="M467" t="e">
        <f t="shared" si="47"/>
        <v>#REF!</v>
      </c>
    </row>
    <row r="468" spans="1:13" ht="18.75">
      <c r="A468" s="102" t="s">
        <v>111</v>
      </c>
      <c r="B468" s="103" t="e">
        <f>IF(AND('IOC Input'!#REF!="M-OP",'IOC Input'!#REF!&lt;50000),'IOC Input'!#REF!,IF(AND('IOC Input'!#REF!="M-OP",'IOC Input'!#REF!&gt;=50000),'IOC Input'!#REF!,""))</f>
        <v>#REF!</v>
      </c>
      <c r="C468" s="103" t="e">
        <f>IF(AND('IOC Input'!#REF!="M-OP",'IOC Input'!#REF!&lt;50000),'IOC Input'!#REF!,IF(AND('IOC Input'!#REF!="M-OP",'IOC Input'!#REF!&gt;=50000),'IOC Input'!#REF!,""))</f>
        <v>#REF!</v>
      </c>
      <c r="D468" s="103" t="e">
        <f>IF(AND('IOC Input'!#REF!="M-OP",'IOC Input'!#REF!&lt;50000),'IOC Input'!#REF!,IF(AND('IOC Input'!#REF!="M-OP",'IOC Input'!#REF!&gt;=50000),'IOC Input'!#REF!,""))</f>
        <v>#REF!</v>
      </c>
      <c r="E468" s="103" t="e">
        <f>IF(AND('IOC Input'!#REF!="M-OP",'IOC Input'!#REF!&lt;50000),'IOC Input'!#REF!,IF(AND('IOC Input'!#REF!="M-OP",'IOC Input'!#REF!&gt;=50000),'IOC Input'!#REF!,""))</f>
        <v>#REF!</v>
      </c>
      <c r="F468" s="103" t="e">
        <f>IF(AND('IOC Input'!#REF!="M-OP",'IOC Input'!#REF!&lt;50000),'IOC Input'!#REF!,IF(AND('IOC Input'!#REF!="M-OP",'IOC Input'!#REF!&gt;=50000),'IOC Input'!#REF!,""))</f>
        <v>#REF!</v>
      </c>
      <c r="G468" s="103" t="e">
        <f>IF(AND('IOC Input'!#REF!="M-OP",'IOC Input'!#REF!&lt;50000),'IOC Input'!#REF!,IF(AND('IOC Input'!#REF!="M-OP",'IOC Input'!#REF!&gt;=50000),'IOC Input'!#REF!,""))</f>
        <v>#REF!</v>
      </c>
      <c r="H468" s="103" t="e">
        <f>IF(AND('IOC Input'!#REF!="M-OP",'IOC Input'!#REF!&lt;50000),'IOC Input'!#REF!,IF(AND('IOC Input'!#REF!="M-OP",'IOC Input'!#REF!&gt;=50000),'IOC Input'!#REF!,""))</f>
        <v>#REF!</v>
      </c>
      <c r="I468" s="103" t="e">
        <f>IF(AND('IOC Input'!#REF!="M-OP",'IOC Input'!#REF!&lt;50000),'IOC Input'!#REF!,IF(AND('IOC Input'!#REF!="M-OP",'IOC Input'!#REF!&gt;=50000),'IOC Input'!#REF!,""))</f>
        <v>#REF!</v>
      </c>
      <c r="J468" s="105" t="e">
        <f>IF(AND('IOC Input'!#REF!="M-OP",'IOC Input'!#REF!&lt;50000),RIGHT('IOC Input'!#REF!,6),IF(AND('IOC Input'!#REF!="M-OP",'IOC Input'!#REF!&gt;=50000),RIGHT('IOC Input'!#REF!,6),""))</f>
        <v>#REF!</v>
      </c>
      <c r="K468" s="106" t="e">
        <f>IF(AND('IOC Input'!#REF!="M-OP",'IOC Input'!#REF!="C"),'IOC Input'!#REF!,"")</f>
        <v>#REF!</v>
      </c>
      <c r="L468" s="106" t="e">
        <f>IF(AND('IOC Input'!#REF!="M-OP",'IOC Input'!#REF!="D"),'IOC Input'!#REF!,"")</f>
        <v>#REF!</v>
      </c>
      <c r="M468" t="e">
        <f t="shared" si="47"/>
        <v>#REF!</v>
      </c>
    </row>
    <row r="469" spans="1:13" ht="18.75">
      <c r="A469" s="102" t="s">
        <v>111</v>
      </c>
      <c r="B469" s="103" t="e">
        <f>IF(AND('IOC Input'!#REF!="M-OP",'IOC Input'!#REF!&lt;50000),'IOC Input'!#REF!,IF(AND('IOC Input'!#REF!="M-OP",'IOC Input'!#REF!&gt;=50000),'IOC Input'!#REF!,""))</f>
        <v>#REF!</v>
      </c>
      <c r="C469" s="103" t="e">
        <f>IF(AND('IOC Input'!#REF!="M-OP",'IOC Input'!#REF!&lt;50000),'IOC Input'!#REF!,IF(AND('IOC Input'!#REF!="M-OP",'IOC Input'!#REF!&gt;=50000),'IOC Input'!#REF!,""))</f>
        <v>#REF!</v>
      </c>
      <c r="D469" s="103" t="e">
        <f>IF(AND('IOC Input'!#REF!="M-OP",'IOC Input'!#REF!&lt;50000),'IOC Input'!#REF!,IF(AND('IOC Input'!#REF!="M-OP",'IOC Input'!#REF!&gt;=50000),'IOC Input'!#REF!,""))</f>
        <v>#REF!</v>
      </c>
      <c r="E469" s="103" t="e">
        <f>IF(AND('IOC Input'!#REF!="M-OP",'IOC Input'!#REF!&lt;50000),'IOC Input'!#REF!,IF(AND('IOC Input'!#REF!="M-OP",'IOC Input'!#REF!&gt;=50000),'IOC Input'!#REF!,""))</f>
        <v>#REF!</v>
      </c>
      <c r="F469" s="103" t="e">
        <f>IF(AND('IOC Input'!#REF!="M-OP",'IOC Input'!#REF!&lt;50000),'IOC Input'!#REF!,IF(AND('IOC Input'!#REF!="M-OP",'IOC Input'!#REF!&gt;=50000),'IOC Input'!#REF!,""))</f>
        <v>#REF!</v>
      </c>
      <c r="G469" s="103" t="e">
        <f>IF(AND('IOC Input'!#REF!="M-OP",'IOC Input'!#REF!&lt;50000),'IOC Input'!#REF!,IF(AND('IOC Input'!#REF!="M-OP",'IOC Input'!#REF!&gt;=50000),'IOC Input'!#REF!,""))</f>
        <v>#REF!</v>
      </c>
      <c r="H469" s="103" t="e">
        <f>IF(AND('IOC Input'!#REF!="M-OP",'IOC Input'!#REF!&lt;50000),'IOC Input'!#REF!,IF(AND('IOC Input'!#REF!="M-OP",'IOC Input'!#REF!&gt;=50000),'IOC Input'!#REF!,""))</f>
        <v>#REF!</v>
      </c>
      <c r="I469" s="103" t="e">
        <f>IF(AND('IOC Input'!#REF!="M-OP",'IOC Input'!#REF!&lt;50000),'IOC Input'!#REF!,IF(AND('IOC Input'!#REF!="M-OP",'IOC Input'!#REF!&gt;=50000),'IOC Input'!#REF!,""))</f>
        <v>#REF!</v>
      </c>
      <c r="J469" s="105" t="e">
        <f>IF(AND('IOC Input'!#REF!="M-OP",'IOC Input'!#REF!&lt;50000),RIGHT('IOC Input'!#REF!,6),IF(AND('IOC Input'!#REF!="M-OP",'IOC Input'!#REF!&gt;=50000),RIGHT('IOC Input'!#REF!,6),""))</f>
        <v>#REF!</v>
      </c>
      <c r="K469" s="106" t="e">
        <f>IF(AND('IOC Input'!#REF!="M-OP",'IOC Input'!#REF!="C"),'IOC Input'!#REF!,"")</f>
        <v>#REF!</v>
      </c>
      <c r="L469" s="106" t="e">
        <f>IF(AND('IOC Input'!#REF!="M-OP",'IOC Input'!#REF!="D"),'IOC Input'!#REF!,"")</f>
        <v>#REF!</v>
      </c>
      <c r="M469" t="e">
        <f t="shared" si="47"/>
        <v>#REF!</v>
      </c>
    </row>
    <row r="470" spans="1:13" ht="18.75">
      <c r="A470" s="102" t="s">
        <v>111</v>
      </c>
      <c r="B470" s="103" t="e">
        <f>IF(AND('IOC Input'!#REF!="M-OP",'IOC Input'!#REF!&lt;50000),'IOC Input'!#REF!,IF(AND('IOC Input'!#REF!="M-OP",'IOC Input'!#REF!&gt;=50000),'IOC Input'!#REF!,""))</f>
        <v>#REF!</v>
      </c>
      <c r="C470" s="103" t="e">
        <f>IF(AND('IOC Input'!#REF!="M-OP",'IOC Input'!#REF!&lt;50000),'IOC Input'!#REF!,IF(AND('IOC Input'!#REF!="M-OP",'IOC Input'!#REF!&gt;=50000),'IOC Input'!#REF!,""))</f>
        <v>#REF!</v>
      </c>
      <c r="D470" s="103" t="e">
        <f>IF(AND('IOC Input'!#REF!="M-OP",'IOC Input'!#REF!&lt;50000),'IOC Input'!#REF!,IF(AND('IOC Input'!#REF!="M-OP",'IOC Input'!#REF!&gt;=50000),'IOC Input'!#REF!,""))</f>
        <v>#REF!</v>
      </c>
      <c r="E470" s="103" t="e">
        <f>IF(AND('IOC Input'!#REF!="M-OP",'IOC Input'!#REF!&lt;50000),'IOC Input'!#REF!,IF(AND('IOC Input'!#REF!="M-OP",'IOC Input'!#REF!&gt;=50000),'IOC Input'!#REF!,""))</f>
        <v>#REF!</v>
      </c>
      <c r="F470" s="103" t="e">
        <f>IF(AND('IOC Input'!#REF!="M-OP",'IOC Input'!#REF!&lt;50000),'IOC Input'!#REF!,IF(AND('IOC Input'!#REF!="M-OP",'IOC Input'!#REF!&gt;=50000),'IOC Input'!#REF!,""))</f>
        <v>#REF!</v>
      </c>
      <c r="G470" s="103" t="e">
        <f>IF(AND('IOC Input'!#REF!="M-OP",'IOC Input'!#REF!&lt;50000),'IOC Input'!#REF!,IF(AND('IOC Input'!#REF!="M-OP",'IOC Input'!#REF!&gt;=50000),'IOC Input'!#REF!,""))</f>
        <v>#REF!</v>
      </c>
      <c r="H470" s="107"/>
      <c r="I470" s="103" t="e">
        <f>IF(AND('IOC Input'!#REF!="M-OP",'IOC Input'!#REF!&lt;50000),'IOC Input'!#REF!,IF(AND('IOC Input'!#REF!="M-OP",'IOC Input'!#REF!&gt;=50000),'IOC Input'!#REF!,""))</f>
        <v>#REF!</v>
      </c>
      <c r="J470" s="105" t="e">
        <f>IF(AND('IOC Input'!#REF!="M-OP",'IOC Input'!#REF!&lt;50000),RIGHT('IOC Input'!#REF!,6),IF(AND('IOC Input'!#REF!="M-OP",'IOC Input'!#REF!&gt;=50000),RIGHT('IOC Input'!#REF!,6),""))</f>
        <v>#REF!</v>
      </c>
      <c r="K470" s="106" t="e">
        <f>IF(AND('IOC Input'!#REF!="M-OP",'IOC Input'!#REF!="C"),'IOC Input'!#REF!,"")</f>
        <v>#REF!</v>
      </c>
      <c r="L470" s="106" t="e">
        <f>IF(AND('IOC Input'!#REF!="M-OP",'IOC Input'!#REF!="D"),'IOC Input'!#REF!,"")</f>
        <v>#REF!</v>
      </c>
      <c r="M470" t="e">
        <f t="shared" si="47"/>
        <v>#REF!</v>
      </c>
    </row>
    <row r="471" spans="1:13" ht="18.75">
      <c r="A471" s="102"/>
      <c r="B471" s="103"/>
      <c r="C471" s="104"/>
      <c r="D471" s="103"/>
      <c r="E471" s="104"/>
      <c r="F471" s="103"/>
      <c r="G471" s="103"/>
      <c r="H471" s="104"/>
      <c r="I471" s="103"/>
      <c r="J471" s="105"/>
      <c r="K471" s="106"/>
      <c r="L471" s="106"/>
    </row>
    <row r="472" spans="1:13" ht="18.75">
      <c r="A472" s="102" t="s">
        <v>111</v>
      </c>
      <c r="B472" s="103" t="e">
        <f>IF(AND('IOC Input'!#REF!="M-OP",'IOC Input'!#REF!&lt;50000),"119503",IF(AND('IOC Input'!#REF!="M-OP",'IOC Input'!#REF!&gt;=50000),"119500",""))</f>
        <v>#REF!</v>
      </c>
      <c r="C472" s="104"/>
      <c r="D472" s="103"/>
      <c r="E472" s="104"/>
      <c r="F472" s="103"/>
      <c r="G472" s="103"/>
      <c r="H472" s="103" t="e">
        <f>IF(AND('IOC Input'!#REF!="M-OP",'IOC Input'!#REF!&lt;50000),'IOC Input'!#REF!,IF(AND('IOC Input'!#REF!="M-OP",'IOC Input'!#REF!&gt;=50000),'IOC Input'!#REF!,""))</f>
        <v>#REF!</v>
      </c>
      <c r="I472" s="103" t="e">
        <f>+I473</f>
        <v>#REF!</v>
      </c>
      <c r="J472" s="105" t="e">
        <f>+J473</f>
        <v>#REF!</v>
      </c>
      <c r="K472" s="106" t="e">
        <f>IF(AND('IOC Input'!#REF!="M-OP",'IOC Input'!#REF!="C"),'IOC Input'!#REF!,"")</f>
        <v>#REF!</v>
      </c>
      <c r="L472" s="106" t="e">
        <f>IF(AND('IOC Input'!#REF!="M-OP",'IOC Input'!#REF!="D"),'IOC Input'!#REF!,"")</f>
        <v>#REF!</v>
      </c>
      <c r="M472" t="e">
        <f>IF(SUM(K472:L472)&gt;0,1,0)</f>
        <v>#REF!</v>
      </c>
    </row>
    <row r="473" spans="1:13" ht="18.75">
      <c r="A473" s="102" t="s">
        <v>111</v>
      </c>
      <c r="B473" s="103" t="e">
        <f>IF(AND('IOC Input'!#REF!="M-OP",'IOC Input'!#REF!&lt;50000),'IOC Input'!#REF!,IF(AND('IOC Input'!#REF!="M-OP",'IOC Input'!#REF!&gt;=50000),'IOC Input'!#REF!,""))</f>
        <v>#REF!</v>
      </c>
      <c r="C473" s="103" t="e">
        <f>IF(AND('IOC Input'!#REF!="M-OP",'IOC Input'!#REF!&lt;50000),'IOC Input'!#REF!,IF(AND('IOC Input'!#REF!="M-OP",'IOC Input'!#REF!&gt;=50000),'IOC Input'!#REF!,""))</f>
        <v>#REF!</v>
      </c>
      <c r="D473" s="103" t="e">
        <f>IF(AND('IOC Input'!#REF!="M-OP",'IOC Input'!#REF!&lt;50000),'IOC Input'!#REF!,IF(AND('IOC Input'!#REF!="M-OP",'IOC Input'!#REF!&gt;=50000),'IOC Input'!#REF!,""))</f>
        <v>#REF!</v>
      </c>
      <c r="E473" s="103" t="e">
        <f>IF(AND('IOC Input'!#REF!="M-OP",'IOC Input'!#REF!&lt;50000),'IOC Input'!#REF!,IF(AND('IOC Input'!#REF!="M-OP",'IOC Input'!#REF!&gt;=50000),'IOC Input'!#REF!,""))</f>
        <v>#REF!</v>
      </c>
      <c r="F473" s="103" t="e">
        <f>IF(AND('IOC Input'!#REF!="M-OP",'IOC Input'!#REF!&lt;50000),'IOC Input'!#REF!,IF(AND('IOC Input'!#REF!="M-OP",'IOC Input'!#REF!&gt;=50000),'IOC Input'!#REF!,""))</f>
        <v>#REF!</v>
      </c>
      <c r="G473" s="103" t="e">
        <f>IF(AND('IOC Input'!#REF!="M-OP",'IOC Input'!#REF!&lt;50000),'IOC Input'!#REF!,IF(AND('IOC Input'!#REF!="M-OP",'IOC Input'!#REF!&gt;=50000),'IOC Input'!#REF!,""))</f>
        <v>#REF!</v>
      </c>
      <c r="H473" s="103" t="e">
        <f>IF(AND('IOC Input'!#REF!="M-OP",'IOC Input'!#REF!&lt;50000),'IOC Input'!#REF!,IF(AND('IOC Input'!#REF!="M-OP",'IOC Input'!#REF!&gt;=50000),'IOC Input'!#REF!,""))</f>
        <v>#REF!</v>
      </c>
      <c r="I473" s="103" t="e">
        <f>IF(AND('IOC Input'!#REF!="M-OP",'IOC Input'!#REF!&lt;50000),'IOC Input'!#REF!,IF(AND('IOC Input'!#REF!="M-OP",'IOC Input'!#REF!&gt;=50000),'IOC Input'!#REF!,""))</f>
        <v>#REF!</v>
      </c>
      <c r="J473" s="105" t="e">
        <f>IF(AND('IOC Input'!#REF!="M-OP",'IOC Input'!#REF!&lt;50000),RIGHT('IOC Input'!#REF!,6),IF(AND('IOC Input'!#REF!="M-OP",'IOC Input'!#REF!&gt;=50000),RIGHT('IOC Input'!#REF!,6),""))</f>
        <v>#REF!</v>
      </c>
      <c r="K473" s="106" t="e">
        <f>IF(AND('IOC Input'!#REF!="M-OP",'IOC Input'!#REF!="C"),'IOC Input'!#REF!,"")</f>
        <v>#REF!</v>
      </c>
      <c r="L473" s="106" t="e">
        <f>IF(AND('IOC Input'!#REF!="M-OP",'IOC Input'!#REF!="D"),'IOC Input'!#REF!,"")</f>
        <v>#REF!</v>
      </c>
      <c r="M473" t="e">
        <f t="shared" ref="M473:M479" si="48">IF(SUM(K473:L473)&gt;0,1,0)</f>
        <v>#REF!</v>
      </c>
    </row>
    <row r="474" spans="1:13" ht="18.75">
      <c r="A474" s="102" t="s">
        <v>111</v>
      </c>
      <c r="B474" s="103" t="e">
        <f>IF(AND('IOC Input'!#REF!="M-OP",'IOC Input'!#REF!&lt;50000),'IOC Input'!#REF!,IF(AND('IOC Input'!#REF!="M-OP",'IOC Input'!#REF!&gt;=50000),'IOC Input'!#REF!,""))</f>
        <v>#REF!</v>
      </c>
      <c r="C474" s="103" t="e">
        <f>IF(AND('IOC Input'!#REF!="M-OP",'IOC Input'!#REF!&lt;50000),'IOC Input'!#REF!,IF(AND('IOC Input'!#REF!="M-OP",'IOC Input'!#REF!&gt;=50000),'IOC Input'!#REF!,""))</f>
        <v>#REF!</v>
      </c>
      <c r="D474" s="103" t="e">
        <f>IF(AND('IOC Input'!#REF!="M-OP",'IOC Input'!#REF!&lt;50000),'IOC Input'!#REF!,IF(AND('IOC Input'!#REF!="M-OP",'IOC Input'!#REF!&gt;=50000),'IOC Input'!#REF!,""))</f>
        <v>#REF!</v>
      </c>
      <c r="E474" s="103" t="e">
        <f>IF(AND('IOC Input'!#REF!="M-OP",'IOC Input'!#REF!&lt;50000),'IOC Input'!#REF!,IF(AND('IOC Input'!#REF!="M-OP",'IOC Input'!#REF!&gt;=50000),'IOC Input'!#REF!,""))</f>
        <v>#REF!</v>
      </c>
      <c r="F474" s="103" t="e">
        <f>IF(AND('IOC Input'!#REF!="M-OP",'IOC Input'!#REF!&lt;50000),'IOC Input'!#REF!,IF(AND('IOC Input'!#REF!="M-OP",'IOC Input'!#REF!&gt;=50000),'IOC Input'!#REF!,""))</f>
        <v>#REF!</v>
      </c>
      <c r="G474" s="103" t="e">
        <f>IF(AND('IOC Input'!#REF!="M-OP",'IOC Input'!#REF!&lt;50000),'IOC Input'!#REF!,IF(AND('IOC Input'!#REF!="M-OP",'IOC Input'!#REF!&gt;=50000),'IOC Input'!#REF!,""))</f>
        <v>#REF!</v>
      </c>
      <c r="H474" s="103" t="e">
        <f>IF(AND('IOC Input'!#REF!="M-OP",'IOC Input'!#REF!&lt;50000),'IOC Input'!#REF!,IF(AND('IOC Input'!#REF!="M-OP",'IOC Input'!#REF!&gt;=50000),'IOC Input'!#REF!,""))</f>
        <v>#REF!</v>
      </c>
      <c r="I474" s="103" t="e">
        <f>IF(AND('IOC Input'!#REF!="M-OP",'IOC Input'!#REF!&lt;50000),'IOC Input'!#REF!,IF(AND('IOC Input'!#REF!="M-OP",'IOC Input'!#REF!&gt;=50000),'IOC Input'!#REF!,""))</f>
        <v>#REF!</v>
      </c>
      <c r="J474" s="105" t="e">
        <f>IF(AND('IOC Input'!#REF!="M-OP",'IOC Input'!#REF!&lt;50000),RIGHT('IOC Input'!#REF!,6),IF(AND('IOC Input'!#REF!="M-OP",'IOC Input'!#REF!&gt;=50000),RIGHT('IOC Input'!#REF!,6),""))</f>
        <v>#REF!</v>
      </c>
      <c r="K474" s="106" t="e">
        <f>IF(AND('IOC Input'!#REF!="M-OP",'IOC Input'!#REF!="C"),'IOC Input'!#REF!,"")</f>
        <v>#REF!</v>
      </c>
      <c r="L474" s="106" t="e">
        <f>IF(AND('IOC Input'!#REF!="M-OP",'IOC Input'!#REF!="D"),'IOC Input'!#REF!,"")</f>
        <v>#REF!</v>
      </c>
      <c r="M474" t="e">
        <f t="shared" si="48"/>
        <v>#REF!</v>
      </c>
    </row>
    <row r="475" spans="1:13" ht="18.75">
      <c r="A475" s="102" t="s">
        <v>111</v>
      </c>
      <c r="B475" s="103" t="e">
        <f>IF(AND('IOC Input'!#REF!="M-OP",'IOC Input'!#REF!&lt;50000),'IOC Input'!#REF!,IF(AND('IOC Input'!#REF!="M-OP",'IOC Input'!#REF!&gt;=50000),'IOC Input'!#REF!,""))</f>
        <v>#REF!</v>
      </c>
      <c r="C475" s="103" t="e">
        <f>IF(AND('IOC Input'!#REF!="M-OP",'IOC Input'!#REF!&lt;50000),'IOC Input'!#REF!,IF(AND('IOC Input'!#REF!="M-OP",'IOC Input'!#REF!&gt;=50000),'IOC Input'!#REF!,""))</f>
        <v>#REF!</v>
      </c>
      <c r="D475" s="103" t="e">
        <f>IF(AND('IOC Input'!#REF!="M-OP",'IOC Input'!#REF!&lt;50000),'IOC Input'!#REF!,IF(AND('IOC Input'!#REF!="M-OP",'IOC Input'!#REF!&gt;=50000),'IOC Input'!#REF!,""))</f>
        <v>#REF!</v>
      </c>
      <c r="E475" s="103" t="e">
        <f>IF(AND('IOC Input'!#REF!="M-OP",'IOC Input'!#REF!&lt;50000),'IOC Input'!#REF!,IF(AND('IOC Input'!#REF!="M-OP",'IOC Input'!#REF!&gt;=50000),'IOC Input'!#REF!,""))</f>
        <v>#REF!</v>
      </c>
      <c r="F475" s="103" t="e">
        <f>IF(AND('IOC Input'!#REF!="M-OP",'IOC Input'!#REF!&lt;50000),'IOC Input'!#REF!,IF(AND('IOC Input'!#REF!="M-OP",'IOC Input'!#REF!&gt;=50000),'IOC Input'!#REF!,""))</f>
        <v>#REF!</v>
      </c>
      <c r="G475" s="103" t="e">
        <f>IF(AND('IOC Input'!#REF!="M-OP",'IOC Input'!#REF!&lt;50000),'IOC Input'!#REF!,IF(AND('IOC Input'!#REF!="M-OP",'IOC Input'!#REF!&gt;=50000),'IOC Input'!#REF!,""))</f>
        <v>#REF!</v>
      </c>
      <c r="H475" s="103" t="e">
        <f>IF(AND('IOC Input'!#REF!="M-OP",'IOC Input'!#REF!&lt;50000),'IOC Input'!#REF!,IF(AND('IOC Input'!#REF!="M-OP",'IOC Input'!#REF!&gt;=50000),'IOC Input'!#REF!,""))</f>
        <v>#REF!</v>
      </c>
      <c r="I475" s="103" t="e">
        <f>IF(AND('IOC Input'!#REF!="M-OP",'IOC Input'!#REF!&lt;50000),'IOC Input'!#REF!,IF(AND('IOC Input'!#REF!="M-OP",'IOC Input'!#REF!&gt;=50000),'IOC Input'!#REF!,""))</f>
        <v>#REF!</v>
      </c>
      <c r="J475" s="105" t="e">
        <f>IF(AND('IOC Input'!#REF!="M-OP",'IOC Input'!#REF!&lt;50000),RIGHT('IOC Input'!#REF!,6),IF(AND('IOC Input'!#REF!="M-OP",'IOC Input'!#REF!&gt;=50000),RIGHT('IOC Input'!#REF!,6),""))</f>
        <v>#REF!</v>
      </c>
      <c r="K475" s="106" t="e">
        <f>IF(AND('IOC Input'!#REF!="M-OP",'IOC Input'!#REF!="C"),'IOC Input'!#REF!,"")</f>
        <v>#REF!</v>
      </c>
      <c r="L475" s="106" t="e">
        <f>IF(AND('IOC Input'!#REF!="M-OP",'IOC Input'!#REF!="D"),'IOC Input'!#REF!,"")</f>
        <v>#REF!</v>
      </c>
      <c r="M475" t="e">
        <f t="shared" si="48"/>
        <v>#REF!</v>
      </c>
    </row>
    <row r="476" spans="1:13" ht="18.75">
      <c r="A476" s="102" t="s">
        <v>111</v>
      </c>
      <c r="B476" s="103" t="e">
        <f>IF(AND('IOC Input'!#REF!="M-OP",'IOC Input'!#REF!&lt;50000),'IOC Input'!#REF!,IF(AND('IOC Input'!#REF!="M-OP",'IOC Input'!#REF!&gt;=50000),'IOC Input'!#REF!,""))</f>
        <v>#REF!</v>
      </c>
      <c r="C476" s="103" t="e">
        <f>IF(AND('IOC Input'!#REF!="M-OP",'IOC Input'!#REF!&lt;50000),'IOC Input'!#REF!,IF(AND('IOC Input'!#REF!="M-OP",'IOC Input'!#REF!&gt;=50000),'IOC Input'!#REF!,""))</f>
        <v>#REF!</v>
      </c>
      <c r="D476" s="103" t="e">
        <f>IF(AND('IOC Input'!#REF!="M-OP",'IOC Input'!#REF!&lt;50000),'IOC Input'!#REF!,IF(AND('IOC Input'!#REF!="M-OP",'IOC Input'!#REF!&gt;=50000),'IOC Input'!#REF!,""))</f>
        <v>#REF!</v>
      </c>
      <c r="E476" s="103" t="e">
        <f>IF(AND('IOC Input'!#REF!="M-OP",'IOC Input'!#REF!&lt;50000),'IOC Input'!#REF!,IF(AND('IOC Input'!#REF!="M-OP",'IOC Input'!#REF!&gt;=50000),'IOC Input'!#REF!,""))</f>
        <v>#REF!</v>
      </c>
      <c r="F476" s="103" t="e">
        <f>IF(AND('IOC Input'!#REF!="M-OP",'IOC Input'!#REF!&lt;50000),'IOC Input'!#REF!,IF(AND('IOC Input'!#REF!="M-OP",'IOC Input'!#REF!&gt;=50000),'IOC Input'!#REF!,""))</f>
        <v>#REF!</v>
      </c>
      <c r="G476" s="103" t="e">
        <f>IF(AND('IOC Input'!#REF!="M-OP",'IOC Input'!#REF!&lt;50000),'IOC Input'!#REF!,IF(AND('IOC Input'!#REF!="M-OP",'IOC Input'!#REF!&gt;=50000),'IOC Input'!#REF!,""))</f>
        <v>#REF!</v>
      </c>
      <c r="H476" s="103" t="e">
        <f>IF(AND('IOC Input'!#REF!="M-OP",'IOC Input'!#REF!&lt;50000),'IOC Input'!#REF!,IF(AND('IOC Input'!#REF!="M-OP",'IOC Input'!#REF!&gt;=50000),'IOC Input'!#REF!,""))</f>
        <v>#REF!</v>
      </c>
      <c r="I476" s="103" t="e">
        <f>IF(AND('IOC Input'!#REF!="M-OP",'IOC Input'!#REF!&lt;50000),'IOC Input'!#REF!,IF(AND('IOC Input'!#REF!="M-OP",'IOC Input'!#REF!&gt;=50000),'IOC Input'!#REF!,""))</f>
        <v>#REF!</v>
      </c>
      <c r="J476" s="105" t="e">
        <f>IF(AND('IOC Input'!#REF!="M-OP",'IOC Input'!#REF!&lt;50000),RIGHT('IOC Input'!#REF!,6),IF(AND('IOC Input'!#REF!="M-OP",'IOC Input'!#REF!&gt;=50000),RIGHT('IOC Input'!#REF!,6),""))</f>
        <v>#REF!</v>
      </c>
      <c r="K476" s="106" t="e">
        <f>IF(AND('IOC Input'!#REF!="M-OP",'IOC Input'!#REF!="C"),'IOC Input'!#REF!,"")</f>
        <v>#REF!</v>
      </c>
      <c r="L476" s="106" t="e">
        <f>IF(AND('IOC Input'!#REF!="M-OP",'IOC Input'!#REF!="D"),'IOC Input'!#REF!,"")</f>
        <v>#REF!</v>
      </c>
      <c r="M476" t="e">
        <f t="shared" si="48"/>
        <v>#REF!</v>
      </c>
    </row>
    <row r="477" spans="1:13" ht="18.75">
      <c r="A477" s="102" t="s">
        <v>111</v>
      </c>
      <c r="B477" s="103" t="e">
        <f>IF(AND('IOC Input'!#REF!="M-OP",'IOC Input'!#REF!&lt;50000),'IOC Input'!#REF!,IF(AND('IOC Input'!#REF!="M-OP",'IOC Input'!#REF!&gt;=50000),'IOC Input'!#REF!,""))</f>
        <v>#REF!</v>
      </c>
      <c r="C477" s="103" t="e">
        <f>IF(AND('IOC Input'!#REF!="M-OP",'IOC Input'!#REF!&lt;50000),'IOC Input'!#REF!,IF(AND('IOC Input'!#REF!="M-OP",'IOC Input'!#REF!&gt;=50000),'IOC Input'!#REF!,""))</f>
        <v>#REF!</v>
      </c>
      <c r="D477" s="103" t="e">
        <f>IF(AND('IOC Input'!#REF!="M-OP",'IOC Input'!#REF!&lt;50000),'IOC Input'!#REF!,IF(AND('IOC Input'!#REF!="M-OP",'IOC Input'!#REF!&gt;=50000),'IOC Input'!#REF!,""))</f>
        <v>#REF!</v>
      </c>
      <c r="E477" s="103" t="e">
        <f>IF(AND('IOC Input'!#REF!="M-OP",'IOC Input'!#REF!&lt;50000),'IOC Input'!#REF!,IF(AND('IOC Input'!#REF!="M-OP",'IOC Input'!#REF!&gt;=50000),'IOC Input'!#REF!,""))</f>
        <v>#REF!</v>
      </c>
      <c r="F477" s="103" t="e">
        <f>IF(AND('IOC Input'!#REF!="M-OP",'IOC Input'!#REF!&lt;50000),'IOC Input'!#REF!,IF(AND('IOC Input'!#REF!="M-OP",'IOC Input'!#REF!&gt;=50000),'IOC Input'!#REF!,""))</f>
        <v>#REF!</v>
      </c>
      <c r="G477" s="103" t="e">
        <f>IF(AND('IOC Input'!#REF!="M-OP",'IOC Input'!#REF!&lt;50000),'IOC Input'!#REF!,IF(AND('IOC Input'!#REF!="M-OP",'IOC Input'!#REF!&gt;=50000),'IOC Input'!#REF!,""))</f>
        <v>#REF!</v>
      </c>
      <c r="H477" s="103" t="e">
        <f>IF(AND('IOC Input'!#REF!="M-OP",'IOC Input'!#REF!&lt;50000),'IOC Input'!#REF!,IF(AND('IOC Input'!#REF!="M-OP",'IOC Input'!#REF!&gt;=50000),'IOC Input'!#REF!,""))</f>
        <v>#REF!</v>
      </c>
      <c r="I477" s="103" t="e">
        <f>IF(AND('IOC Input'!#REF!="M-OP",'IOC Input'!#REF!&lt;50000),'IOC Input'!#REF!,IF(AND('IOC Input'!#REF!="M-OP",'IOC Input'!#REF!&gt;=50000),'IOC Input'!#REF!,""))</f>
        <v>#REF!</v>
      </c>
      <c r="J477" s="105" t="e">
        <f>IF(AND('IOC Input'!#REF!="M-OP",'IOC Input'!#REF!&lt;50000),RIGHT('IOC Input'!#REF!,6),IF(AND('IOC Input'!#REF!="M-OP",'IOC Input'!#REF!&gt;=50000),RIGHT('IOC Input'!#REF!,6),""))</f>
        <v>#REF!</v>
      </c>
      <c r="K477" s="106" t="e">
        <f>IF(AND('IOC Input'!#REF!="M-OP",'IOC Input'!#REF!="C"),'IOC Input'!#REF!,"")</f>
        <v>#REF!</v>
      </c>
      <c r="L477" s="106" t="e">
        <f>IF(AND('IOC Input'!#REF!="M-OP",'IOC Input'!#REF!="D"),'IOC Input'!#REF!,"")</f>
        <v>#REF!</v>
      </c>
      <c r="M477" t="e">
        <f t="shared" si="48"/>
        <v>#REF!</v>
      </c>
    </row>
    <row r="478" spans="1:13" ht="18.75">
      <c r="A478" s="102" t="s">
        <v>111</v>
      </c>
      <c r="B478" s="103" t="e">
        <f>IF(AND('IOC Input'!#REF!="M-OP",'IOC Input'!#REF!&lt;50000),'IOC Input'!#REF!,IF(AND('IOC Input'!#REF!="M-OP",'IOC Input'!#REF!&gt;=50000),'IOC Input'!#REF!,""))</f>
        <v>#REF!</v>
      </c>
      <c r="C478" s="103" t="e">
        <f>IF(AND('IOC Input'!#REF!="M-OP",'IOC Input'!#REF!&lt;50000),'IOC Input'!#REF!,IF(AND('IOC Input'!#REF!="M-OP",'IOC Input'!#REF!&gt;=50000),'IOC Input'!#REF!,""))</f>
        <v>#REF!</v>
      </c>
      <c r="D478" s="103" t="e">
        <f>IF(AND('IOC Input'!#REF!="M-OP",'IOC Input'!#REF!&lt;50000),'IOC Input'!#REF!,IF(AND('IOC Input'!#REF!="M-OP",'IOC Input'!#REF!&gt;=50000),'IOC Input'!#REF!,""))</f>
        <v>#REF!</v>
      </c>
      <c r="E478" s="103" t="e">
        <f>IF(AND('IOC Input'!#REF!="M-OP",'IOC Input'!#REF!&lt;50000),'IOC Input'!#REF!,IF(AND('IOC Input'!#REF!="M-OP",'IOC Input'!#REF!&gt;=50000),'IOC Input'!#REF!,""))</f>
        <v>#REF!</v>
      </c>
      <c r="F478" s="103" t="e">
        <f>IF(AND('IOC Input'!#REF!="M-OP",'IOC Input'!#REF!&lt;50000),'IOC Input'!#REF!,IF(AND('IOC Input'!#REF!="M-OP",'IOC Input'!#REF!&gt;=50000),'IOC Input'!#REF!,""))</f>
        <v>#REF!</v>
      </c>
      <c r="G478" s="103" t="e">
        <f>IF(AND('IOC Input'!#REF!="M-OP",'IOC Input'!#REF!&lt;50000),'IOC Input'!#REF!,IF(AND('IOC Input'!#REF!="M-OP",'IOC Input'!#REF!&gt;=50000),'IOC Input'!#REF!,""))</f>
        <v>#REF!</v>
      </c>
      <c r="H478" s="103" t="e">
        <f>IF(AND('IOC Input'!#REF!="M-OP",'IOC Input'!#REF!&lt;50000),'IOC Input'!#REF!,IF(AND('IOC Input'!#REF!="M-OP",'IOC Input'!#REF!&gt;=50000),'IOC Input'!#REF!,""))</f>
        <v>#REF!</v>
      </c>
      <c r="I478" s="103" t="e">
        <f>IF(AND('IOC Input'!#REF!="M-OP",'IOC Input'!#REF!&lt;50000),'IOC Input'!#REF!,IF(AND('IOC Input'!#REF!="M-OP",'IOC Input'!#REF!&gt;=50000),'IOC Input'!#REF!,""))</f>
        <v>#REF!</v>
      </c>
      <c r="J478" s="105" t="e">
        <f>IF(AND('IOC Input'!#REF!="M-OP",'IOC Input'!#REF!&lt;50000),RIGHT('IOC Input'!#REF!,6),IF(AND('IOC Input'!#REF!="M-OP",'IOC Input'!#REF!&gt;=50000),RIGHT('IOC Input'!#REF!,6),""))</f>
        <v>#REF!</v>
      </c>
      <c r="K478" s="106" t="e">
        <f>IF(AND('IOC Input'!#REF!="M-OP",'IOC Input'!#REF!="C"),'IOC Input'!#REF!,"")</f>
        <v>#REF!</v>
      </c>
      <c r="L478" s="106" t="e">
        <f>IF(AND('IOC Input'!#REF!="M-OP",'IOC Input'!#REF!="D"),'IOC Input'!#REF!,"")</f>
        <v>#REF!</v>
      </c>
      <c r="M478" t="e">
        <f t="shared" si="48"/>
        <v>#REF!</v>
      </c>
    </row>
    <row r="479" spans="1:13" ht="18.75">
      <c r="A479" s="102" t="s">
        <v>111</v>
      </c>
      <c r="B479" s="103" t="e">
        <f>IF(AND('IOC Input'!#REF!="M-OP",'IOC Input'!#REF!&lt;50000),'IOC Input'!#REF!,IF(AND('IOC Input'!#REF!="M-OP",'IOC Input'!#REF!&gt;=50000),'IOC Input'!#REF!,""))</f>
        <v>#REF!</v>
      </c>
      <c r="C479" s="103" t="e">
        <f>IF(AND('IOC Input'!#REF!="M-OP",'IOC Input'!#REF!&lt;50000),'IOC Input'!#REF!,IF(AND('IOC Input'!#REF!="M-OP",'IOC Input'!#REF!&gt;=50000),'IOC Input'!#REF!,""))</f>
        <v>#REF!</v>
      </c>
      <c r="D479" s="103" t="e">
        <f>IF(AND('IOC Input'!#REF!="M-OP",'IOC Input'!#REF!&lt;50000),'IOC Input'!#REF!,IF(AND('IOC Input'!#REF!="M-OP",'IOC Input'!#REF!&gt;=50000),'IOC Input'!#REF!,""))</f>
        <v>#REF!</v>
      </c>
      <c r="E479" s="103" t="e">
        <f>IF(AND('IOC Input'!#REF!="M-OP",'IOC Input'!#REF!&lt;50000),'IOC Input'!#REF!,IF(AND('IOC Input'!#REF!="M-OP",'IOC Input'!#REF!&gt;=50000),'IOC Input'!#REF!,""))</f>
        <v>#REF!</v>
      </c>
      <c r="F479" s="103" t="e">
        <f>IF(AND('IOC Input'!#REF!="M-OP",'IOC Input'!#REF!&lt;50000),'IOC Input'!#REF!,IF(AND('IOC Input'!#REF!="M-OP",'IOC Input'!#REF!&gt;=50000),'IOC Input'!#REF!,""))</f>
        <v>#REF!</v>
      </c>
      <c r="G479" s="103" t="e">
        <f>IF(AND('IOC Input'!#REF!="M-OP",'IOC Input'!#REF!&lt;50000),'IOC Input'!#REF!,IF(AND('IOC Input'!#REF!="M-OP",'IOC Input'!#REF!&gt;=50000),'IOC Input'!#REF!,""))</f>
        <v>#REF!</v>
      </c>
      <c r="H479" s="107"/>
      <c r="I479" s="103" t="e">
        <f>IF(AND('IOC Input'!#REF!="M-OP",'IOC Input'!#REF!&lt;50000),'IOC Input'!#REF!,IF(AND('IOC Input'!#REF!="M-OP",'IOC Input'!#REF!&gt;=50000),'IOC Input'!#REF!,""))</f>
        <v>#REF!</v>
      </c>
      <c r="J479" s="105" t="e">
        <f>IF(AND('IOC Input'!#REF!="M-OP",'IOC Input'!#REF!&lt;50000),RIGHT('IOC Input'!#REF!,6),IF(AND('IOC Input'!#REF!="M-OP",'IOC Input'!#REF!&gt;=50000),RIGHT('IOC Input'!#REF!,6),""))</f>
        <v>#REF!</v>
      </c>
      <c r="K479" s="106" t="e">
        <f>IF(AND('IOC Input'!#REF!="M-OP",'IOC Input'!#REF!="C"),'IOC Input'!#REF!,"")</f>
        <v>#REF!</v>
      </c>
      <c r="L479" s="106" t="e">
        <f>IF(AND('IOC Input'!#REF!="M-OP",'IOC Input'!#REF!="D"),'IOC Input'!#REF!,"")</f>
        <v>#REF!</v>
      </c>
      <c r="M479" t="e">
        <f t="shared" si="48"/>
        <v>#REF!</v>
      </c>
    </row>
    <row r="480" spans="1:13" ht="18.75">
      <c r="A480" s="102"/>
      <c r="B480" s="103"/>
      <c r="C480" s="104"/>
      <c r="D480" s="103"/>
      <c r="E480" s="104"/>
      <c r="F480" s="103"/>
      <c r="G480" s="103"/>
      <c r="H480" s="104"/>
      <c r="I480" s="103"/>
      <c r="J480" s="105"/>
      <c r="K480" s="106"/>
      <c r="L480" s="106"/>
    </row>
    <row r="481" spans="1:13" ht="18.75">
      <c r="A481" s="102" t="s">
        <v>111</v>
      </c>
      <c r="B481" s="103" t="e">
        <f>IF(AND('IOC Input'!#REF!="M-OP",'IOC Input'!#REF!&lt;50000),"119503",IF(AND('IOC Input'!#REF!="M-OP",'IOC Input'!#REF!&gt;=50000),"119500",""))</f>
        <v>#REF!</v>
      </c>
      <c r="C481" s="104"/>
      <c r="D481" s="103"/>
      <c r="E481" s="104"/>
      <c r="F481" s="103"/>
      <c r="G481" s="103"/>
      <c r="H481" s="103" t="e">
        <f>IF(AND('IOC Input'!#REF!="M-OP",'IOC Input'!#REF!&lt;50000),'IOC Input'!#REF!,IF(AND('IOC Input'!#REF!="M-OP",'IOC Input'!#REF!&gt;=50000),'IOC Input'!#REF!,""))</f>
        <v>#REF!</v>
      </c>
      <c r="I481" s="103" t="e">
        <f>+I482</f>
        <v>#REF!</v>
      </c>
      <c r="J481" s="105" t="e">
        <f>+J482</f>
        <v>#REF!</v>
      </c>
      <c r="K481" s="106" t="e">
        <f>IF(AND('IOC Input'!#REF!="M-OP",'IOC Input'!#REF!="C"),'IOC Input'!#REF!,"")</f>
        <v>#REF!</v>
      </c>
      <c r="L481" s="106" t="e">
        <f>IF(AND('IOC Input'!#REF!="M-OP",'IOC Input'!#REF!="D"),'IOC Input'!#REF!,"")</f>
        <v>#REF!</v>
      </c>
      <c r="M481" t="e">
        <f>IF(SUM(K481:L481)&gt;0,1,0)</f>
        <v>#REF!</v>
      </c>
    </row>
    <row r="482" spans="1:13" ht="18.75">
      <c r="A482" s="102" t="s">
        <v>111</v>
      </c>
      <c r="B482" s="103" t="e">
        <f>IF(AND('IOC Input'!#REF!="M-OP",'IOC Input'!#REF!&lt;50000),'IOC Input'!#REF!,IF(AND('IOC Input'!#REF!="M-OP",'IOC Input'!#REF!&gt;=50000),'IOC Input'!#REF!,""))</f>
        <v>#REF!</v>
      </c>
      <c r="C482" s="103" t="e">
        <f>IF(AND('IOC Input'!#REF!="M-OP",'IOC Input'!#REF!&lt;50000),'IOC Input'!#REF!,IF(AND('IOC Input'!#REF!="M-OP",'IOC Input'!#REF!&gt;=50000),'IOC Input'!#REF!,""))</f>
        <v>#REF!</v>
      </c>
      <c r="D482" s="103" t="e">
        <f>IF(AND('IOC Input'!#REF!="M-OP",'IOC Input'!#REF!&lt;50000),'IOC Input'!#REF!,IF(AND('IOC Input'!#REF!="M-OP",'IOC Input'!#REF!&gt;=50000),'IOC Input'!#REF!,""))</f>
        <v>#REF!</v>
      </c>
      <c r="E482" s="103" t="e">
        <f>IF(AND('IOC Input'!#REF!="M-OP",'IOC Input'!#REF!&lt;50000),'IOC Input'!#REF!,IF(AND('IOC Input'!#REF!="M-OP",'IOC Input'!#REF!&gt;=50000),'IOC Input'!#REF!,""))</f>
        <v>#REF!</v>
      </c>
      <c r="F482" s="103" t="e">
        <f>IF(AND('IOC Input'!#REF!="M-OP",'IOC Input'!#REF!&lt;50000),'IOC Input'!#REF!,IF(AND('IOC Input'!#REF!="M-OP",'IOC Input'!#REF!&gt;=50000),'IOC Input'!#REF!,""))</f>
        <v>#REF!</v>
      </c>
      <c r="G482" s="103" t="e">
        <f>IF(AND('IOC Input'!#REF!="M-OP",'IOC Input'!#REF!&lt;50000),'IOC Input'!#REF!,IF(AND('IOC Input'!#REF!="M-OP",'IOC Input'!#REF!&gt;=50000),'IOC Input'!#REF!,""))</f>
        <v>#REF!</v>
      </c>
      <c r="H482" s="103" t="e">
        <f>IF(AND('IOC Input'!#REF!="M-OP",'IOC Input'!#REF!&lt;50000),'IOC Input'!#REF!,IF(AND('IOC Input'!#REF!="M-OP",'IOC Input'!#REF!&gt;=50000),'IOC Input'!#REF!,""))</f>
        <v>#REF!</v>
      </c>
      <c r="I482" s="103" t="e">
        <f>IF(AND('IOC Input'!#REF!="M-OP",'IOC Input'!#REF!&lt;50000),'IOC Input'!#REF!,IF(AND('IOC Input'!#REF!="M-OP",'IOC Input'!#REF!&gt;=50000),'IOC Input'!#REF!,""))</f>
        <v>#REF!</v>
      </c>
      <c r="J482" s="105" t="e">
        <f>IF(AND('IOC Input'!#REF!="M-OP",'IOC Input'!#REF!&lt;50000),RIGHT('IOC Input'!#REF!,6),IF(AND('IOC Input'!#REF!="M-OP",'IOC Input'!#REF!&gt;=50000),RIGHT('IOC Input'!#REF!,6),""))</f>
        <v>#REF!</v>
      </c>
      <c r="K482" s="106" t="e">
        <f>IF(AND('IOC Input'!#REF!="M-OP",'IOC Input'!#REF!="C"),'IOC Input'!#REF!,"")</f>
        <v>#REF!</v>
      </c>
      <c r="L482" s="106" t="e">
        <f>IF(AND('IOC Input'!#REF!="M-OP",'IOC Input'!#REF!="D"),'IOC Input'!#REF!,"")</f>
        <v>#REF!</v>
      </c>
      <c r="M482" t="e">
        <f t="shared" ref="M482:M488" si="49">IF(SUM(K482:L482)&gt;0,1,0)</f>
        <v>#REF!</v>
      </c>
    </row>
    <row r="483" spans="1:13" ht="18.75">
      <c r="A483" s="102" t="s">
        <v>111</v>
      </c>
      <c r="B483" s="103" t="e">
        <f>IF(AND('IOC Input'!#REF!="M-OP",'IOC Input'!#REF!&lt;50000),'IOC Input'!#REF!,IF(AND('IOC Input'!#REF!="M-OP",'IOC Input'!#REF!&gt;=50000),'IOC Input'!#REF!,""))</f>
        <v>#REF!</v>
      </c>
      <c r="C483" s="103" t="e">
        <f>IF(AND('IOC Input'!#REF!="M-OP",'IOC Input'!#REF!&lt;50000),'IOC Input'!#REF!,IF(AND('IOC Input'!#REF!="M-OP",'IOC Input'!#REF!&gt;=50000),'IOC Input'!#REF!,""))</f>
        <v>#REF!</v>
      </c>
      <c r="D483" s="103" t="e">
        <f>IF(AND('IOC Input'!#REF!="M-OP",'IOC Input'!#REF!&lt;50000),'IOC Input'!#REF!,IF(AND('IOC Input'!#REF!="M-OP",'IOC Input'!#REF!&gt;=50000),'IOC Input'!#REF!,""))</f>
        <v>#REF!</v>
      </c>
      <c r="E483" s="103" t="e">
        <f>IF(AND('IOC Input'!#REF!="M-OP",'IOC Input'!#REF!&lt;50000),'IOC Input'!#REF!,IF(AND('IOC Input'!#REF!="M-OP",'IOC Input'!#REF!&gt;=50000),'IOC Input'!#REF!,""))</f>
        <v>#REF!</v>
      </c>
      <c r="F483" s="103" t="e">
        <f>IF(AND('IOC Input'!#REF!="M-OP",'IOC Input'!#REF!&lt;50000),'IOC Input'!#REF!,IF(AND('IOC Input'!#REF!="M-OP",'IOC Input'!#REF!&gt;=50000),'IOC Input'!#REF!,""))</f>
        <v>#REF!</v>
      </c>
      <c r="G483" s="103" t="e">
        <f>IF(AND('IOC Input'!#REF!="M-OP",'IOC Input'!#REF!&lt;50000),'IOC Input'!#REF!,IF(AND('IOC Input'!#REF!="M-OP",'IOC Input'!#REF!&gt;=50000),'IOC Input'!#REF!,""))</f>
        <v>#REF!</v>
      </c>
      <c r="H483" s="103" t="e">
        <f>IF(AND('IOC Input'!#REF!="M-OP",'IOC Input'!#REF!&lt;50000),'IOC Input'!#REF!,IF(AND('IOC Input'!#REF!="M-OP",'IOC Input'!#REF!&gt;=50000),'IOC Input'!#REF!,""))</f>
        <v>#REF!</v>
      </c>
      <c r="I483" s="103" t="e">
        <f>IF(AND('IOC Input'!#REF!="M-OP",'IOC Input'!#REF!&lt;50000),'IOC Input'!#REF!,IF(AND('IOC Input'!#REF!="M-OP",'IOC Input'!#REF!&gt;=50000),'IOC Input'!#REF!,""))</f>
        <v>#REF!</v>
      </c>
      <c r="J483" s="105" t="e">
        <f>IF(AND('IOC Input'!#REF!="M-OP",'IOC Input'!#REF!&lt;50000),RIGHT('IOC Input'!#REF!,6),IF(AND('IOC Input'!#REF!="M-OP",'IOC Input'!#REF!&gt;=50000),RIGHT('IOC Input'!#REF!,6),""))</f>
        <v>#REF!</v>
      </c>
      <c r="K483" s="106" t="e">
        <f>IF(AND('IOC Input'!#REF!="M-OP",'IOC Input'!#REF!="C"),'IOC Input'!#REF!,"")</f>
        <v>#REF!</v>
      </c>
      <c r="L483" s="106" t="e">
        <f>IF(AND('IOC Input'!#REF!="M-OP",'IOC Input'!#REF!="D"),'IOC Input'!#REF!,"")</f>
        <v>#REF!</v>
      </c>
      <c r="M483" t="e">
        <f t="shared" si="49"/>
        <v>#REF!</v>
      </c>
    </row>
    <row r="484" spans="1:13" ht="18.75">
      <c r="A484" s="102" t="s">
        <v>111</v>
      </c>
      <c r="B484" s="103" t="e">
        <f>IF(AND('IOC Input'!#REF!="M-OP",'IOC Input'!#REF!&lt;50000),'IOC Input'!#REF!,IF(AND('IOC Input'!#REF!="M-OP",'IOC Input'!#REF!&gt;=50000),'IOC Input'!#REF!,""))</f>
        <v>#REF!</v>
      </c>
      <c r="C484" s="103" t="e">
        <f>IF(AND('IOC Input'!#REF!="M-OP",'IOC Input'!#REF!&lt;50000),'IOC Input'!#REF!,IF(AND('IOC Input'!#REF!="M-OP",'IOC Input'!#REF!&gt;=50000),'IOC Input'!#REF!,""))</f>
        <v>#REF!</v>
      </c>
      <c r="D484" s="103" t="e">
        <f>IF(AND('IOC Input'!#REF!="M-OP",'IOC Input'!#REF!&lt;50000),'IOC Input'!#REF!,IF(AND('IOC Input'!#REF!="M-OP",'IOC Input'!#REF!&gt;=50000),'IOC Input'!#REF!,""))</f>
        <v>#REF!</v>
      </c>
      <c r="E484" s="103" t="e">
        <f>IF(AND('IOC Input'!#REF!="M-OP",'IOC Input'!#REF!&lt;50000),'IOC Input'!#REF!,IF(AND('IOC Input'!#REF!="M-OP",'IOC Input'!#REF!&gt;=50000),'IOC Input'!#REF!,""))</f>
        <v>#REF!</v>
      </c>
      <c r="F484" s="103" t="e">
        <f>IF(AND('IOC Input'!#REF!="M-OP",'IOC Input'!#REF!&lt;50000),'IOC Input'!#REF!,IF(AND('IOC Input'!#REF!="M-OP",'IOC Input'!#REF!&gt;=50000),'IOC Input'!#REF!,""))</f>
        <v>#REF!</v>
      </c>
      <c r="G484" s="103" t="e">
        <f>IF(AND('IOC Input'!#REF!="M-OP",'IOC Input'!#REF!&lt;50000),'IOC Input'!#REF!,IF(AND('IOC Input'!#REF!="M-OP",'IOC Input'!#REF!&gt;=50000),'IOC Input'!#REF!,""))</f>
        <v>#REF!</v>
      </c>
      <c r="H484" s="103" t="e">
        <f>IF(AND('IOC Input'!#REF!="M-OP",'IOC Input'!#REF!&lt;50000),'IOC Input'!#REF!,IF(AND('IOC Input'!#REF!="M-OP",'IOC Input'!#REF!&gt;=50000),'IOC Input'!#REF!,""))</f>
        <v>#REF!</v>
      </c>
      <c r="I484" s="103" t="e">
        <f>IF(AND('IOC Input'!#REF!="M-OP",'IOC Input'!#REF!&lt;50000),'IOC Input'!#REF!,IF(AND('IOC Input'!#REF!="M-OP",'IOC Input'!#REF!&gt;=50000),'IOC Input'!#REF!,""))</f>
        <v>#REF!</v>
      </c>
      <c r="J484" s="105" t="e">
        <f>IF(AND('IOC Input'!#REF!="M-OP",'IOC Input'!#REF!&lt;50000),RIGHT('IOC Input'!#REF!,6),IF(AND('IOC Input'!#REF!="M-OP",'IOC Input'!#REF!&gt;=50000),RIGHT('IOC Input'!#REF!,6),""))</f>
        <v>#REF!</v>
      </c>
      <c r="K484" s="106" t="e">
        <f>IF(AND('IOC Input'!#REF!="M-OP",'IOC Input'!#REF!="C"),'IOC Input'!#REF!,"")</f>
        <v>#REF!</v>
      </c>
      <c r="L484" s="106" t="e">
        <f>IF(AND('IOC Input'!#REF!="M-OP",'IOC Input'!#REF!="D"),'IOC Input'!#REF!,"")</f>
        <v>#REF!</v>
      </c>
      <c r="M484" t="e">
        <f t="shared" si="49"/>
        <v>#REF!</v>
      </c>
    </row>
    <row r="485" spans="1:13" ht="18.75">
      <c r="A485" s="102" t="s">
        <v>111</v>
      </c>
      <c r="B485" s="103" t="e">
        <f>IF(AND('IOC Input'!#REF!="M-OP",'IOC Input'!#REF!&lt;50000),'IOC Input'!#REF!,IF(AND('IOC Input'!#REF!="M-OP",'IOC Input'!#REF!&gt;=50000),'IOC Input'!#REF!,""))</f>
        <v>#REF!</v>
      </c>
      <c r="C485" s="103" t="e">
        <f>IF(AND('IOC Input'!#REF!="M-OP",'IOC Input'!#REF!&lt;50000),'IOC Input'!#REF!,IF(AND('IOC Input'!#REF!="M-OP",'IOC Input'!#REF!&gt;=50000),'IOC Input'!#REF!,""))</f>
        <v>#REF!</v>
      </c>
      <c r="D485" s="103" t="e">
        <f>IF(AND('IOC Input'!#REF!="M-OP",'IOC Input'!#REF!&lt;50000),'IOC Input'!#REF!,IF(AND('IOC Input'!#REF!="M-OP",'IOC Input'!#REF!&gt;=50000),'IOC Input'!#REF!,""))</f>
        <v>#REF!</v>
      </c>
      <c r="E485" s="103" t="e">
        <f>IF(AND('IOC Input'!#REF!="M-OP",'IOC Input'!#REF!&lt;50000),'IOC Input'!#REF!,IF(AND('IOC Input'!#REF!="M-OP",'IOC Input'!#REF!&gt;=50000),'IOC Input'!#REF!,""))</f>
        <v>#REF!</v>
      </c>
      <c r="F485" s="103" t="e">
        <f>IF(AND('IOC Input'!#REF!="M-OP",'IOC Input'!#REF!&lt;50000),'IOC Input'!#REF!,IF(AND('IOC Input'!#REF!="M-OP",'IOC Input'!#REF!&gt;=50000),'IOC Input'!#REF!,""))</f>
        <v>#REF!</v>
      </c>
      <c r="G485" s="103" t="e">
        <f>IF(AND('IOC Input'!#REF!="M-OP",'IOC Input'!#REF!&lt;50000),'IOC Input'!#REF!,IF(AND('IOC Input'!#REF!="M-OP",'IOC Input'!#REF!&gt;=50000),'IOC Input'!#REF!,""))</f>
        <v>#REF!</v>
      </c>
      <c r="H485" s="103" t="e">
        <f>IF(AND('IOC Input'!#REF!="M-OP",'IOC Input'!#REF!&lt;50000),'IOC Input'!#REF!,IF(AND('IOC Input'!#REF!="M-OP",'IOC Input'!#REF!&gt;=50000),'IOC Input'!#REF!,""))</f>
        <v>#REF!</v>
      </c>
      <c r="I485" s="103" t="e">
        <f>IF(AND('IOC Input'!#REF!="M-OP",'IOC Input'!#REF!&lt;50000),'IOC Input'!#REF!,IF(AND('IOC Input'!#REF!="M-OP",'IOC Input'!#REF!&gt;=50000),'IOC Input'!#REF!,""))</f>
        <v>#REF!</v>
      </c>
      <c r="J485" s="105" t="e">
        <f>IF(AND('IOC Input'!#REF!="M-OP",'IOC Input'!#REF!&lt;50000),RIGHT('IOC Input'!#REF!,6),IF(AND('IOC Input'!#REF!="M-OP",'IOC Input'!#REF!&gt;=50000),RIGHT('IOC Input'!#REF!,6),""))</f>
        <v>#REF!</v>
      </c>
      <c r="K485" s="106" t="e">
        <f>IF(AND('IOC Input'!#REF!="M-OP",'IOC Input'!#REF!="C"),'IOC Input'!#REF!,"")</f>
        <v>#REF!</v>
      </c>
      <c r="L485" s="106" t="e">
        <f>IF(AND('IOC Input'!#REF!="M-OP",'IOC Input'!#REF!="D"),'IOC Input'!#REF!,"")</f>
        <v>#REF!</v>
      </c>
      <c r="M485" t="e">
        <f t="shared" si="49"/>
        <v>#REF!</v>
      </c>
    </row>
    <row r="486" spans="1:13" ht="18.75">
      <c r="A486" s="102" t="s">
        <v>111</v>
      </c>
      <c r="B486" s="103" t="e">
        <f>IF(AND('IOC Input'!#REF!="M-OP",'IOC Input'!#REF!&lt;50000),'IOC Input'!#REF!,IF(AND('IOC Input'!#REF!="M-OP",'IOC Input'!#REF!&gt;=50000),'IOC Input'!#REF!,""))</f>
        <v>#REF!</v>
      </c>
      <c r="C486" s="103" t="e">
        <f>IF(AND('IOC Input'!#REF!="M-OP",'IOC Input'!#REF!&lt;50000),'IOC Input'!#REF!,IF(AND('IOC Input'!#REF!="M-OP",'IOC Input'!#REF!&gt;=50000),'IOC Input'!#REF!,""))</f>
        <v>#REF!</v>
      </c>
      <c r="D486" s="103" t="e">
        <f>IF(AND('IOC Input'!#REF!="M-OP",'IOC Input'!#REF!&lt;50000),'IOC Input'!#REF!,IF(AND('IOC Input'!#REF!="M-OP",'IOC Input'!#REF!&gt;=50000),'IOC Input'!#REF!,""))</f>
        <v>#REF!</v>
      </c>
      <c r="E486" s="103" t="e">
        <f>IF(AND('IOC Input'!#REF!="M-OP",'IOC Input'!#REF!&lt;50000),'IOC Input'!#REF!,IF(AND('IOC Input'!#REF!="M-OP",'IOC Input'!#REF!&gt;=50000),'IOC Input'!#REF!,""))</f>
        <v>#REF!</v>
      </c>
      <c r="F486" s="103" t="e">
        <f>IF(AND('IOC Input'!#REF!="M-OP",'IOC Input'!#REF!&lt;50000),'IOC Input'!#REF!,IF(AND('IOC Input'!#REF!="M-OP",'IOC Input'!#REF!&gt;=50000),'IOC Input'!#REF!,""))</f>
        <v>#REF!</v>
      </c>
      <c r="G486" s="103" t="e">
        <f>IF(AND('IOC Input'!#REF!="M-OP",'IOC Input'!#REF!&lt;50000),'IOC Input'!#REF!,IF(AND('IOC Input'!#REF!="M-OP",'IOC Input'!#REF!&gt;=50000),'IOC Input'!#REF!,""))</f>
        <v>#REF!</v>
      </c>
      <c r="H486" s="103" t="e">
        <f>IF(AND('IOC Input'!#REF!="M-OP",'IOC Input'!#REF!&lt;50000),'IOC Input'!#REF!,IF(AND('IOC Input'!#REF!="M-OP",'IOC Input'!#REF!&gt;=50000),'IOC Input'!#REF!,""))</f>
        <v>#REF!</v>
      </c>
      <c r="I486" s="103" t="e">
        <f>IF(AND('IOC Input'!#REF!="M-OP",'IOC Input'!#REF!&lt;50000),'IOC Input'!#REF!,IF(AND('IOC Input'!#REF!="M-OP",'IOC Input'!#REF!&gt;=50000),'IOC Input'!#REF!,""))</f>
        <v>#REF!</v>
      </c>
      <c r="J486" s="105" t="e">
        <f>IF(AND('IOC Input'!#REF!="M-OP",'IOC Input'!#REF!&lt;50000),RIGHT('IOC Input'!#REF!,6),IF(AND('IOC Input'!#REF!="M-OP",'IOC Input'!#REF!&gt;=50000),RIGHT('IOC Input'!#REF!,6),""))</f>
        <v>#REF!</v>
      </c>
      <c r="K486" s="106" t="e">
        <f>IF(AND('IOC Input'!#REF!="M-OP",'IOC Input'!#REF!="C"),'IOC Input'!#REF!,"")</f>
        <v>#REF!</v>
      </c>
      <c r="L486" s="106" t="e">
        <f>IF(AND('IOC Input'!#REF!="M-OP",'IOC Input'!#REF!="D"),'IOC Input'!#REF!,"")</f>
        <v>#REF!</v>
      </c>
      <c r="M486" t="e">
        <f t="shared" si="49"/>
        <v>#REF!</v>
      </c>
    </row>
    <row r="487" spans="1:13" ht="18.75">
      <c r="A487" s="102" t="s">
        <v>111</v>
      </c>
      <c r="B487" s="103" t="e">
        <f>IF(AND('IOC Input'!#REF!="M-OP",'IOC Input'!#REF!&lt;50000),'IOC Input'!#REF!,IF(AND('IOC Input'!#REF!="M-OP",'IOC Input'!#REF!&gt;=50000),'IOC Input'!#REF!,""))</f>
        <v>#REF!</v>
      </c>
      <c r="C487" s="103" t="e">
        <f>IF(AND('IOC Input'!#REF!="M-OP",'IOC Input'!#REF!&lt;50000),'IOC Input'!#REF!,IF(AND('IOC Input'!#REF!="M-OP",'IOC Input'!#REF!&gt;=50000),'IOC Input'!#REF!,""))</f>
        <v>#REF!</v>
      </c>
      <c r="D487" s="103" t="e">
        <f>IF(AND('IOC Input'!#REF!="M-OP",'IOC Input'!#REF!&lt;50000),'IOC Input'!#REF!,IF(AND('IOC Input'!#REF!="M-OP",'IOC Input'!#REF!&gt;=50000),'IOC Input'!#REF!,""))</f>
        <v>#REF!</v>
      </c>
      <c r="E487" s="103" t="e">
        <f>IF(AND('IOC Input'!#REF!="M-OP",'IOC Input'!#REF!&lt;50000),'IOC Input'!#REF!,IF(AND('IOC Input'!#REF!="M-OP",'IOC Input'!#REF!&gt;=50000),'IOC Input'!#REF!,""))</f>
        <v>#REF!</v>
      </c>
      <c r="F487" s="103" t="e">
        <f>IF(AND('IOC Input'!#REF!="M-OP",'IOC Input'!#REF!&lt;50000),'IOC Input'!#REF!,IF(AND('IOC Input'!#REF!="M-OP",'IOC Input'!#REF!&gt;=50000),'IOC Input'!#REF!,""))</f>
        <v>#REF!</v>
      </c>
      <c r="G487" s="103" t="e">
        <f>IF(AND('IOC Input'!#REF!="M-OP",'IOC Input'!#REF!&lt;50000),'IOC Input'!#REF!,IF(AND('IOC Input'!#REF!="M-OP",'IOC Input'!#REF!&gt;=50000),'IOC Input'!#REF!,""))</f>
        <v>#REF!</v>
      </c>
      <c r="H487" s="103" t="e">
        <f>IF(AND('IOC Input'!#REF!="M-OP",'IOC Input'!#REF!&lt;50000),'IOC Input'!#REF!,IF(AND('IOC Input'!#REF!="M-OP",'IOC Input'!#REF!&gt;=50000),'IOC Input'!#REF!,""))</f>
        <v>#REF!</v>
      </c>
      <c r="I487" s="103" t="e">
        <f>IF(AND('IOC Input'!#REF!="M-OP",'IOC Input'!#REF!&lt;50000),'IOC Input'!#REF!,IF(AND('IOC Input'!#REF!="M-OP",'IOC Input'!#REF!&gt;=50000),'IOC Input'!#REF!,""))</f>
        <v>#REF!</v>
      </c>
      <c r="J487" s="105" t="e">
        <f>IF(AND('IOC Input'!#REF!="M-OP",'IOC Input'!#REF!&lt;50000),RIGHT('IOC Input'!#REF!,6),IF(AND('IOC Input'!#REF!="M-OP",'IOC Input'!#REF!&gt;=50000),RIGHT('IOC Input'!#REF!,6),""))</f>
        <v>#REF!</v>
      </c>
      <c r="K487" s="106" t="e">
        <f>IF(AND('IOC Input'!#REF!="M-OP",'IOC Input'!#REF!="C"),'IOC Input'!#REF!,"")</f>
        <v>#REF!</v>
      </c>
      <c r="L487" s="106" t="e">
        <f>IF(AND('IOC Input'!#REF!="M-OP",'IOC Input'!#REF!="D"),'IOC Input'!#REF!,"")</f>
        <v>#REF!</v>
      </c>
      <c r="M487" t="e">
        <f t="shared" si="49"/>
        <v>#REF!</v>
      </c>
    </row>
    <row r="488" spans="1:13" ht="18.75">
      <c r="A488" s="102" t="s">
        <v>111</v>
      </c>
      <c r="B488" s="103" t="e">
        <f>IF(AND('IOC Input'!#REF!="M-OP",'IOC Input'!#REF!&lt;50000),'IOC Input'!#REF!,IF(AND('IOC Input'!#REF!="M-OP",'IOC Input'!#REF!&gt;=50000),'IOC Input'!#REF!,""))</f>
        <v>#REF!</v>
      </c>
      <c r="C488" s="103" t="e">
        <f>IF(AND('IOC Input'!#REF!="M-OP",'IOC Input'!#REF!&lt;50000),'IOC Input'!#REF!,IF(AND('IOC Input'!#REF!="M-OP",'IOC Input'!#REF!&gt;=50000),'IOC Input'!#REF!,""))</f>
        <v>#REF!</v>
      </c>
      <c r="D488" s="103" t="e">
        <f>IF(AND('IOC Input'!#REF!="M-OP",'IOC Input'!#REF!&lt;50000),'IOC Input'!#REF!,IF(AND('IOC Input'!#REF!="M-OP",'IOC Input'!#REF!&gt;=50000),'IOC Input'!#REF!,""))</f>
        <v>#REF!</v>
      </c>
      <c r="E488" s="103" t="e">
        <f>IF(AND('IOC Input'!#REF!="M-OP",'IOC Input'!#REF!&lt;50000),'IOC Input'!#REF!,IF(AND('IOC Input'!#REF!="M-OP",'IOC Input'!#REF!&gt;=50000),'IOC Input'!#REF!,""))</f>
        <v>#REF!</v>
      </c>
      <c r="F488" s="103" t="e">
        <f>IF(AND('IOC Input'!#REF!="M-OP",'IOC Input'!#REF!&lt;50000),'IOC Input'!#REF!,IF(AND('IOC Input'!#REF!="M-OP",'IOC Input'!#REF!&gt;=50000),'IOC Input'!#REF!,""))</f>
        <v>#REF!</v>
      </c>
      <c r="G488" s="103" t="e">
        <f>IF(AND('IOC Input'!#REF!="M-OP",'IOC Input'!#REF!&lt;50000),'IOC Input'!#REF!,IF(AND('IOC Input'!#REF!="M-OP",'IOC Input'!#REF!&gt;=50000),'IOC Input'!#REF!,""))</f>
        <v>#REF!</v>
      </c>
      <c r="H488" s="107"/>
      <c r="I488" s="103" t="e">
        <f>IF(AND('IOC Input'!#REF!="M-OP",'IOC Input'!#REF!&lt;50000),'IOC Input'!#REF!,IF(AND('IOC Input'!#REF!="M-OP",'IOC Input'!#REF!&gt;=50000),'IOC Input'!#REF!,""))</f>
        <v>#REF!</v>
      </c>
      <c r="J488" s="105" t="e">
        <f>IF(AND('IOC Input'!#REF!="M-OP",'IOC Input'!#REF!&lt;50000),RIGHT('IOC Input'!#REF!,6),IF(AND('IOC Input'!#REF!="M-OP",'IOC Input'!#REF!&gt;=50000),RIGHT('IOC Input'!#REF!,6),""))</f>
        <v>#REF!</v>
      </c>
      <c r="K488" s="106" t="e">
        <f>IF(AND('IOC Input'!#REF!="M-OP",'IOC Input'!#REF!="C"),'IOC Input'!#REF!,"")</f>
        <v>#REF!</v>
      </c>
      <c r="L488" s="106" t="e">
        <f>IF(AND('IOC Input'!#REF!="M-OP",'IOC Input'!#REF!="D"),'IOC Input'!#REF!,"")</f>
        <v>#REF!</v>
      </c>
      <c r="M488" t="e">
        <f t="shared" si="49"/>
        <v>#REF!</v>
      </c>
    </row>
    <row r="489" spans="1:13" ht="18.75">
      <c r="A489" s="102"/>
      <c r="B489" s="103"/>
      <c r="C489" s="104"/>
      <c r="D489" s="103"/>
      <c r="E489" s="104"/>
      <c r="F489" s="103"/>
      <c r="G489" s="103"/>
      <c r="H489" s="104"/>
      <c r="I489" s="103"/>
      <c r="J489" s="105"/>
      <c r="K489" s="106"/>
      <c r="L489" s="106"/>
    </row>
    <row r="490" spans="1:13" ht="18.75">
      <c r="A490" s="102" t="s">
        <v>111</v>
      </c>
      <c r="B490" s="103" t="e">
        <f>IF(AND('IOC Input'!#REF!="M-OP",'IOC Input'!#REF!&lt;50000),"119503",IF(AND('IOC Input'!#REF!="M-OP",'IOC Input'!#REF!&gt;=50000),"119500",""))</f>
        <v>#REF!</v>
      </c>
      <c r="C490" s="104"/>
      <c r="D490" s="103"/>
      <c r="E490" s="104"/>
      <c r="F490" s="103"/>
      <c r="G490" s="103"/>
      <c r="H490" s="103" t="e">
        <f>IF(AND('IOC Input'!#REF!="M-OP",'IOC Input'!#REF!&lt;50000),'IOC Input'!#REF!,IF(AND('IOC Input'!#REF!="M-OP",'IOC Input'!#REF!&gt;=50000),'IOC Input'!#REF!,""))</f>
        <v>#REF!</v>
      </c>
      <c r="I490" s="103" t="e">
        <f>+I491</f>
        <v>#REF!</v>
      </c>
      <c r="J490" s="105" t="e">
        <f>+J491</f>
        <v>#REF!</v>
      </c>
      <c r="K490" s="106" t="e">
        <f>IF(AND('IOC Input'!#REF!="M-OP",'IOC Input'!#REF!="C"),'IOC Input'!#REF!,"")</f>
        <v>#REF!</v>
      </c>
      <c r="L490" s="106" t="e">
        <f>IF(AND('IOC Input'!#REF!="M-OP",'IOC Input'!#REF!="D"),'IOC Input'!#REF!,"")</f>
        <v>#REF!</v>
      </c>
      <c r="M490" t="e">
        <f>IF(SUM(K490:L490)&gt;0,1,0)</f>
        <v>#REF!</v>
      </c>
    </row>
    <row r="491" spans="1:13" ht="18.75">
      <c r="A491" s="102" t="s">
        <v>111</v>
      </c>
      <c r="B491" s="103" t="e">
        <f>IF(AND('IOC Input'!#REF!="M-OP",'IOC Input'!#REF!&lt;50000),'IOC Input'!#REF!,IF(AND('IOC Input'!#REF!="M-OP",'IOC Input'!#REF!&gt;=50000),'IOC Input'!#REF!,""))</f>
        <v>#REF!</v>
      </c>
      <c r="C491" s="103" t="e">
        <f>IF(AND('IOC Input'!#REF!="M-OP",'IOC Input'!#REF!&lt;50000),'IOC Input'!#REF!,IF(AND('IOC Input'!#REF!="M-OP",'IOC Input'!#REF!&gt;=50000),'IOC Input'!#REF!,""))</f>
        <v>#REF!</v>
      </c>
      <c r="D491" s="103" t="e">
        <f>IF(AND('IOC Input'!#REF!="M-OP",'IOC Input'!#REF!&lt;50000),'IOC Input'!#REF!,IF(AND('IOC Input'!#REF!="M-OP",'IOC Input'!#REF!&gt;=50000),'IOC Input'!#REF!,""))</f>
        <v>#REF!</v>
      </c>
      <c r="E491" s="103" t="e">
        <f>IF(AND('IOC Input'!#REF!="M-OP",'IOC Input'!#REF!&lt;50000),'IOC Input'!#REF!,IF(AND('IOC Input'!#REF!="M-OP",'IOC Input'!#REF!&gt;=50000),'IOC Input'!#REF!,""))</f>
        <v>#REF!</v>
      </c>
      <c r="F491" s="103" t="e">
        <f>IF(AND('IOC Input'!#REF!="M-OP",'IOC Input'!#REF!&lt;50000),'IOC Input'!#REF!,IF(AND('IOC Input'!#REF!="M-OP",'IOC Input'!#REF!&gt;=50000),'IOC Input'!#REF!,""))</f>
        <v>#REF!</v>
      </c>
      <c r="G491" s="103" t="e">
        <f>IF(AND('IOC Input'!#REF!="M-OP",'IOC Input'!#REF!&lt;50000),'IOC Input'!#REF!,IF(AND('IOC Input'!#REF!="M-OP",'IOC Input'!#REF!&gt;=50000),'IOC Input'!#REF!,""))</f>
        <v>#REF!</v>
      </c>
      <c r="H491" s="103" t="e">
        <f>IF(AND('IOC Input'!#REF!="M-OP",'IOC Input'!#REF!&lt;50000),'IOC Input'!#REF!,IF(AND('IOC Input'!#REF!="M-OP",'IOC Input'!#REF!&gt;=50000),'IOC Input'!#REF!,""))</f>
        <v>#REF!</v>
      </c>
      <c r="I491" s="103" t="e">
        <f>IF(AND('IOC Input'!#REF!="M-OP",'IOC Input'!#REF!&lt;50000),'IOC Input'!#REF!,IF(AND('IOC Input'!#REF!="M-OP",'IOC Input'!#REF!&gt;=50000),'IOC Input'!#REF!,""))</f>
        <v>#REF!</v>
      </c>
      <c r="J491" s="105" t="e">
        <f>IF(AND('IOC Input'!#REF!="M-OP",'IOC Input'!#REF!&lt;50000),RIGHT('IOC Input'!#REF!,6),IF(AND('IOC Input'!#REF!="M-OP",'IOC Input'!#REF!&gt;=50000),RIGHT('IOC Input'!#REF!,6),""))</f>
        <v>#REF!</v>
      </c>
      <c r="K491" s="106" t="e">
        <f>IF(AND('IOC Input'!#REF!="M-OP",'IOC Input'!#REF!="C"),'IOC Input'!#REF!,"")</f>
        <v>#REF!</v>
      </c>
      <c r="L491" s="106" t="e">
        <f>IF(AND('IOC Input'!#REF!="M-OP",'IOC Input'!#REF!="D"),'IOC Input'!#REF!,"")</f>
        <v>#REF!</v>
      </c>
      <c r="M491" t="e">
        <f t="shared" ref="M491:M497" si="50">IF(SUM(K491:L491)&gt;0,1,0)</f>
        <v>#REF!</v>
      </c>
    </row>
    <row r="492" spans="1:13" ht="18.75">
      <c r="A492" s="102" t="s">
        <v>111</v>
      </c>
      <c r="B492" s="103" t="e">
        <f>IF(AND('IOC Input'!#REF!="M-OP",'IOC Input'!#REF!&lt;50000),'IOC Input'!#REF!,IF(AND('IOC Input'!#REF!="M-OP",'IOC Input'!#REF!&gt;=50000),'IOC Input'!#REF!,""))</f>
        <v>#REF!</v>
      </c>
      <c r="C492" s="103" t="e">
        <f>IF(AND('IOC Input'!#REF!="M-OP",'IOC Input'!#REF!&lt;50000),'IOC Input'!#REF!,IF(AND('IOC Input'!#REF!="M-OP",'IOC Input'!#REF!&gt;=50000),'IOC Input'!#REF!,""))</f>
        <v>#REF!</v>
      </c>
      <c r="D492" s="103" t="e">
        <f>IF(AND('IOC Input'!#REF!="M-OP",'IOC Input'!#REF!&lt;50000),'IOC Input'!#REF!,IF(AND('IOC Input'!#REF!="M-OP",'IOC Input'!#REF!&gt;=50000),'IOC Input'!#REF!,""))</f>
        <v>#REF!</v>
      </c>
      <c r="E492" s="103" t="e">
        <f>IF(AND('IOC Input'!#REF!="M-OP",'IOC Input'!#REF!&lt;50000),'IOC Input'!#REF!,IF(AND('IOC Input'!#REF!="M-OP",'IOC Input'!#REF!&gt;=50000),'IOC Input'!#REF!,""))</f>
        <v>#REF!</v>
      </c>
      <c r="F492" s="103" t="e">
        <f>IF(AND('IOC Input'!#REF!="M-OP",'IOC Input'!#REF!&lt;50000),'IOC Input'!#REF!,IF(AND('IOC Input'!#REF!="M-OP",'IOC Input'!#REF!&gt;=50000),'IOC Input'!#REF!,""))</f>
        <v>#REF!</v>
      </c>
      <c r="G492" s="103" t="e">
        <f>IF(AND('IOC Input'!#REF!="M-OP",'IOC Input'!#REF!&lt;50000),'IOC Input'!#REF!,IF(AND('IOC Input'!#REF!="M-OP",'IOC Input'!#REF!&gt;=50000),'IOC Input'!#REF!,""))</f>
        <v>#REF!</v>
      </c>
      <c r="H492" s="103" t="e">
        <f>IF(AND('IOC Input'!#REF!="M-OP",'IOC Input'!#REF!&lt;50000),'IOC Input'!#REF!,IF(AND('IOC Input'!#REF!="M-OP",'IOC Input'!#REF!&gt;=50000),'IOC Input'!#REF!,""))</f>
        <v>#REF!</v>
      </c>
      <c r="I492" s="103" t="e">
        <f>IF(AND('IOC Input'!#REF!="M-OP",'IOC Input'!#REF!&lt;50000),'IOC Input'!#REF!,IF(AND('IOC Input'!#REF!="M-OP",'IOC Input'!#REF!&gt;=50000),'IOC Input'!#REF!,""))</f>
        <v>#REF!</v>
      </c>
      <c r="J492" s="105" t="e">
        <f>IF(AND('IOC Input'!#REF!="M-OP",'IOC Input'!#REF!&lt;50000),RIGHT('IOC Input'!#REF!,6),IF(AND('IOC Input'!#REF!="M-OP",'IOC Input'!#REF!&gt;=50000),RIGHT('IOC Input'!#REF!,6),""))</f>
        <v>#REF!</v>
      </c>
      <c r="K492" s="106" t="e">
        <f>IF(AND('IOC Input'!#REF!="M-OP",'IOC Input'!#REF!="C"),'IOC Input'!#REF!,"")</f>
        <v>#REF!</v>
      </c>
      <c r="L492" s="106" t="e">
        <f>IF(AND('IOC Input'!#REF!="M-OP",'IOC Input'!#REF!="D"),'IOC Input'!#REF!,"")</f>
        <v>#REF!</v>
      </c>
      <c r="M492" t="e">
        <f t="shared" si="50"/>
        <v>#REF!</v>
      </c>
    </row>
    <row r="493" spans="1:13" ht="18.75">
      <c r="A493" s="102" t="s">
        <v>111</v>
      </c>
      <c r="B493" s="103" t="e">
        <f>IF(AND('IOC Input'!#REF!="M-OP",'IOC Input'!#REF!&lt;50000),'IOC Input'!#REF!,IF(AND('IOC Input'!#REF!="M-OP",'IOC Input'!#REF!&gt;=50000),'IOC Input'!#REF!,""))</f>
        <v>#REF!</v>
      </c>
      <c r="C493" s="103" t="e">
        <f>IF(AND('IOC Input'!#REF!="M-OP",'IOC Input'!#REF!&lt;50000),'IOC Input'!#REF!,IF(AND('IOC Input'!#REF!="M-OP",'IOC Input'!#REF!&gt;=50000),'IOC Input'!#REF!,""))</f>
        <v>#REF!</v>
      </c>
      <c r="D493" s="103" t="e">
        <f>IF(AND('IOC Input'!#REF!="M-OP",'IOC Input'!#REF!&lt;50000),'IOC Input'!#REF!,IF(AND('IOC Input'!#REF!="M-OP",'IOC Input'!#REF!&gt;=50000),'IOC Input'!#REF!,""))</f>
        <v>#REF!</v>
      </c>
      <c r="E493" s="103" t="e">
        <f>IF(AND('IOC Input'!#REF!="M-OP",'IOC Input'!#REF!&lt;50000),'IOC Input'!#REF!,IF(AND('IOC Input'!#REF!="M-OP",'IOC Input'!#REF!&gt;=50000),'IOC Input'!#REF!,""))</f>
        <v>#REF!</v>
      </c>
      <c r="F493" s="103" t="e">
        <f>IF(AND('IOC Input'!#REF!="M-OP",'IOC Input'!#REF!&lt;50000),'IOC Input'!#REF!,IF(AND('IOC Input'!#REF!="M-OP",'IOC Input'!#REF!&gt;=50000),'IOC Input'!#REF!,""))</f>
        <v>#REF!</v>
      </c>
      <c r="G493" s="103" t="e">
        <f>IF(AND('IOC Input'!#REF!="M-OP",'IOC Input'!#REF!&lt;50000),'IOC Input'!#REF!,IF(AND('IOC Input'!#REF!="M-OP",'IOC Input'!#REF!&gt;=50000),'IOC Input'!#REF!,""))</f>
        <v>#REF!</v>
      </c>
      <c r="H493" s="103" t="e">
        <f>IF(AND('IOC Input'!#REF!="M-OP",'IOC Input'!#REF!&lt;50000),'IOC Input'!#REF!,IF(AND('IOC Input'!#REF!="M-OP",'IOC Input'!#REF!&gt;=50000),'IOC Input'!#REF!,""))</f>
        <v>#REF!</v>
      </c>
      <c r="I493" s="103" t="e">
        <f>IF(AND('IOC Input'!#REF!="M-OP",'IOC Input'!#REF!&lt;50000),'IOC Input'!#REF!,IF(AND('IOC Input'!#REF!="M-OP",'IOC Input'!#REF!&gt;=50000),'IOC Input'!#REF!,""))</f>
        <v>#REF!</v>
      </c>
      <c r="J493" s="105" t="e">
        <f>IF(AND('IOC Input'!#REF!="M-OP",'IOC Input'!#REF!&lt;50000),RIGHT('IOC Input'!#REF!,6),IF(AND('IOC Input'!#REF!="M-OP",'IOC Input'!#REF!&gt;=50000),RIGHT('IOC Input'!#REF!,6),""))</f>
        <v>#REF!</v>
      </c>
      <c r="K493" s="106" t="e">
        <f>IF(AND('IOC Input'!#REF!="M-OP",'IOC Input'!#REF!="C"),'IOC Input'!#REF!,"")</f>
        <v>#REF!</v>
      </c>
      <c r="L493" s="106" t="e">
        <f>IF(AND('IOC Input'!#REF!="M-OP",'IOC Input'!#REF!="D"),'IOC Input'!#REF!,"")</f>
        <v>#REF!</v>
      </c>
      <c r="M493" t="e">
        <f t="shared" si="50"/>
        <v>#REF!</v>
      </c>
    </row>
    <row r="494" spans="1:13" ht="18.75">
      <c r="A494" s="102" t="s">
        <v>111</v>
      </c>
      <c r="B494" s="103" t="e">
        <f>IF(AND('IOC Input'!#REF!="M-OP",'IOC Input'!#REF!&lt;50000),'IOC Input'!#REF!,IF(AND('IOC Input'!#REF!="M-OP",'IOC Input'!#REF!&gt;=50000),'IOC Input'!#REF!,""))</f>
        <v>#REF!</v>
      </c>
      <c r="C494" s="103" t="e">
        <f>IF(AND('IOC Input'!#REF!="M-OP",'IOC Input'!#REF!&lt;50000),'IOC Input'!#REF!,IF(AND('IOC Input'!#REF!="M-OP",'IOC Input'!#REF!&gt;=50000),'IOC Input'!#REF!,""))</f>
        <v>#REF!</v>
      </c>
      <c r="D494" s="103" t="e">
        <f>IF(AND('IOC Input'!#REF!="M-OP",'IOC Input'!#REF!&lt;50000),'IOC Input'!#REF!,IF(AND('IOC Input'!#REF!="M-OP",'IOC Input'!#REF!&gt;=50000),'IOC Input'!#REF!,""))</f>
        <v>#REF!</v>
      </c>
      <c r="E494" s="103" t="e">
        <f>IF(AND('IOC Input'!#REF!="M-OP",'IOC Input'!#REF!&lt;50000),'IOC Input'!#REF!,IF(AND('IOC Input'!#REF!="M-OP",'IOC Input'!#REF!&gt;=50000),'IOC Input'!#REF!,""))</f>
        <v>#REF!</v>
      </c>
      <c r="F494" s="103" t="e">
        <f>IF(AND('IOC Input'!#REF!="M-OP",'IOC Input'!#REF!&lt;50000),'IOC Input'!#REF!,IF(AND('IOC Input'!#REF!="M-OP",'IOC Input'!#REF!&gt;=50000),'IOC Input'!#REF!,""))</f>
        <v>#REF!</v>
      </c>
      <c r="G494" s="103" t="e">
        <f>IF(AND('IOC Input'!#REF!="M-OP",'IOC Input'!#REF!&lt;50000),'IOC Input'!#REF!,IF(AND('IOC Input'!#REF!="M-OP",'IOC Input'!#REF!&gt;=50000),'IOC Input'!#REF!,""))</f>
        <v>#REF!</v>
      </c>
      <c r="H494" s="103" t="e">
        <f>IF(AND('IOC Input'!#REF!="M-OP",'IOC Input'!#REF!&lt;50000),'IOC Input'!#REF!,IF(AND('IOC Input'!#REF!="M-OP",'IOC Input'!#REF!&gt;=50000),'IOC Input'!#REF!,""))</f>
        <v>#REF!</v>
      </c>
      <c r="I494" s="103" t="e">
        <f>IF(AND('IOC Input'!#REF!="M-OP",'IOC Input'!#REF!&lt;50000),'IOC Input'!#REF!,IF(AND('IOC Input'!#REF!="M-OP",'IOC Input'!#REF!&gt;=50000),'IOC Input'!#REF!,""))</f>
        <v>#REF!</v>
      </c>
      <c r="J494" s="105" t="e">
        <f>IF(AND('IOC Input'!#REF!="M-OP",'IOC Input'!#REF!&lt;50000),RIGHT('IOC Input'!#REF!,6),IF(AND('IOC Input'!#REF!="M-OP",'IOC Input'!#REF!&gt;=50000),RIGHT('IOC Input'!#REF!,6),""))</f>
        <v>#REF!</v>
      </c>
      <c r="K494" s="106" t="e">
        <f>IF(AND('IOC Input'!#REF!="M-OP",'IOC Input'!#REF!="C"),'IOC Input'!#REF!,"")</f>
        <v>#REF!</v>
      </c>
      <c r="L494" s="106" t="e">
        <f>IF(AND('IOC Input'!#REF!="M-OP",'IOC Input'!#REF!="D"),'IOC Input'!#REF!,"")</f>
        <v>#REF!</v>
      </c>
      <c r="M494" t="e">
        <f t="shared" si="50"/>
        <v>#REF!</v>
      </c>
    </row>
    <row r="495" spans="1:13" ht="18.75">
      <c r="A495" s="102" t="s">
        <v>111</v>
      </c>
      <c r="B495" s="103" t="e">
        <f>IF(AND('IOC Input'!#REF!="M-OP",'IOC Input'!#REF!&lt;50000),'IOC Input'!#REF!,IF(AND('IOC Input'!#REF!="M-OP",'IOC Input'!#REF!&gt;=50000),'IOC Input'!#REF!,""))</f>
        <v>#REF!</v>
      </c>
      <c r="C495" s="103" t="e">
        <f>IF(AND('IOC Input'!#REF!="M-OP",'IOC Input'!#REF!&lt;50000),'IOC Input'!#REF!,IF(AND('IOC Input'!#REF!="M-OP",'IOC Input'!#REF!&gt;=50000),'IOC Input'!#REF!,""))</f>
        <v>#REF!</v>
      </c>
      <c r="D495" s="103" t="e">
        <f>IF(AND('IOC Input'!#REF!="M-OP",'IOC Input'!#REF!&lt;50000),'IOC Input'!#REF!,IF(AND('IOC Input'!#REF!="M-OP",'IOC Input'!#REF!&gt;=50000),'IOC Input'!#REF!,""))</f>
        <v>#REF!</v>
      </c>
      <c r="E495" s="103" t="e">
        <f>IF(AND('IOC Input'!#REF!="M-OP",'IOC Input'!#REF!&lt;50000),'IOC Input'!#REF!,IF(AND('IOC Input'!#REF!="M-OP",'IOC Input'!#REF!&gt;=50000),'IOC Input'!#REF!,""))</f>
        <v>#REF!</v>
      </c>
      <c r="F495" s="103" t="e">
        <f>IF(AND('IOC Input'!#REF!="M-OP",'IOC Input'!#REF!&lt;50000),'IOC Input'!#REF!,IF(AND('IOC Input'!#REF!="M-OP",'IOC Input'!#REF!&gt;=50000),'IOC Input'!#REF!,""))</f>
        <v>#REF!</v>
      </c>
      <c r="G495" s="103" t="e">
        <f>IF(AND('IOC Input'!#REF!="M-OP",'IOC Input'!#REF!&lt;50000),'IOC Input'!#REF!,IF(AND('IOC Input'!#REF!="M-OP",'IOC Input'!#REF!&gt;=50000),'IOC Input'!#REF!,""))</f>
        <v>#REF!</v>
      </c>
      <c r="H495" s="103" t="e">
        <f>IF(AND('IOC Input'!#REF!="M-OP",'IOC Input'!#REF!&lt;50000),'IOC Input'!#REF!,IF(AND('IOC Input'!#REF!="M-OP",'IOC Input'!#REF!&gt;=50000),'IOC Input'!#REF!,""))</f>
        <v>#REF!</v>
      </c>
      <c r="I495" s="103" t="e">
        <f>IF(AND('IOC Input'!#REF!="M-OP",'IOC Input'!#REF!&lt;50000),'IOC Input'!#REF!,IF(AND('IOC Input'!#REF!="M-OP",'IOC Input'!#REF!&gt;=50000),'IOC Input'!#REF!,""))</f>
        <v>#REF!</v>
      </c>
      <c r="J495" s="105" t="e">
        <f>IF(AND('IOC Input'!#REF!="M-OP",'IOC Input'!#REF!&lt;50000),RIGHT('IOC Input'!#REF!,6),IF(AND('IOC Input'!#REF!="M-OP",'IOC Input'!#REF!&gt;=50000),RIGHT('IOC Input'!#REF!,6),""))</f>
        <v>#REF!</v>
      </c>
      <c r="K495" s="106" t="e">
        <f>IF(AND('IOC Input'!#REF!="M-OP",'IOC Input'!#REF!="C"),'IOC Input'!#REF!,"")</f>
        <v>#REF!</v>
      </c>
      <c r="L495" s="106" t="e">
        <f>IF(AND('IOC Input'!#REF!="M-OP",'IOC Input'!#REF!="D"),'IOC Input'!#REF!,"")</f>
        <v>#REF!</v>
      </c>
      <c r="M495" t="e">
        <f t="shared" si="50"/>
        <v>#REF!</v>
      </c>
    </row>
    <row r="496" spans="1:13" ht="18.75">
      <c r="A496" s="102" t="s">
        <v>111</v>
      </c>
      <c r="B496" s="103" t="e">
        <f>IF(AND('IOC Input'!#REF!="M-OP",'IOC Input'!#REF!&lt;50000),'IOC Input'!#REF!,IF(AND('IOC Input'!#REF!="M-OP",'IOC Input'!#REF!&gt;=50000),'IOC Input'!#REF!,""))</f>
        <v>#REF!</v>
      </c>
      <c r="C496" s="103" t="e">
        <f>IF(AND('IOC Input'!#REF!="M-OP",'IOC Input'!#REF!&lt;50000),'IOC Input'!#REF!,IF(AND('IOC Input'!#REF!="M-OP",'IOC Input'!#REF!&gt;=50000),'IOC Input'!#REF!,""))</f>
        <v>#REF!</v>
      </c>
      <c r="D496" s="103" t="e">
        <f>IF(AND('IOC Input'!#REF!="M-OP",'IOC Input'!#REF!&lt;50000),'IOC Input'!#REF!,IF(AND('IOC Input'!#REF!="M-OP",'IOC Input'!#REF!&gt;=50000),'IOC Input'!#REF!,""))</f>
        <v>#REF!</v>
      </c>
      <c r="E496" s="103" t="e">
        <f>IF(AND('IOC Input'!#REF!="M-OP",'IOC Input'!#REF!&lt;50000),'IOC Input'!#REF!,IF(AND('IOC Input'!#REF!="M-OP",'IOC Input'!#REF!&gt;=50000),'IOC Input'!#REF!,""))</f>
        <v>#REF!</v>
      </c>
      <c r="F496" s="103" t="e">
        <f>IF(AND('IOC Input'!#REF!="M-OP",'IOC Input'!#REF!&lt;50000),'IOC Input'!#REF!,IF(AND('IOC Input'!#REF!="M-OP",'IOC Input'!#REF!&gt;=50000),'IOC Input'!#REF!,""))</f>
        <v>#REF!</v>
      </c>
      <c r="G496" s="103" t="e">
        <f>IF(AND('IOC Input'!#REF!="M-OP",'IOC Input'!#REF!&lt;50000),'IOC Input'!#REF!,IF(AND('IOC Input'!#REF!="M-OP",'IOC Input'!#REF!&gt;=50000),'IOC Input'!#REF!,""))</f>
        <v>#REF!</v>
      </c>
      <c r="H496" s="103" t="e">
        <f>IF(AND('IOC Input'!#REF!="M-OP",'IOC Input'!#REF!&lt;50000),'IOC Input'!#REF!,IF(AND('IOC Input'!#REF!="M-OP",'IOC Input'!#REF!&gt;=50000),'IOC Input'!#REF!,""))</f>
        <v>#REF!</v>
      </c>
      <c r="I496" s="103" t="e">
        <f>IF(AND('IOC Input'!#REF!="M-OP",'IOC Input'!#REF!&lt;50000),'IOC Input'!#REF!,IF(AND('IOC Input'!#REF!="M-OP",'IOC Input'!#REF!&gt;=50000),'IOC Input'!#REF!,""))</f>
        <v>#REF!</v>
      </c>
      <c r="J496" s="105" t="e">
        <f>IF(AND('IOC Input'!#REF!="M-OP",'IOC Input'!#REF!&lt;50000),RIGHT('IOC Input'!#REF!,6),IF(AND('IOC Input'!#REF!="M-OP",'IOC Input'!#REF!&gt;=50000),RIGHT('IOC Input'!#REF!,6),""))</f>
        <v>#REF!</v>
      </c>
      <c r="K496" s="106" t="e">
        <f>IF(AND('IOC Input'!#REF!="M-OP",'IOC Input'!#REF!="C"),'IOC Input'!#REF!,"")</f>
        <v>#REF!</v>
      </c>
      <c r="L496" s="106" t="e">
        <f>IF(AND('IOC Input'!#REF!="M-OP",'IOC Input'!#REF!="D"),'IOC Input'!#REF!,"")</f>
        <v>#REF!</v>
      </c>
      <c r="M496" t="e">
        <f t="shared" si="50"/>
        <v>#REF!</v>
      </c>
    </row>
    <row r="497" spans="1:13" ht="18.75">
      <c r="A497" s="102" t="s">
        <v>111</v>
      </c>
      <c r="B497" s="103" t="e">
        <f>IF(AND('IOC Input'!#REF!="M-OP",'IOC Input'!#REF!&lt;50000),'IOC Input'!#REF!,IF(AND('IOC Input'!#REF!="M-OP",'IOC Input'!#REF!&gt;=50000),'IOC Input'!#REF!,""))</f>
        <v>#REF!</v>
      </c>
      <c r="C497" s="103" t="e">
        <f>IF(AND('IOC Input'!#REF!="M-OP",'IOC Input'!#REF!&lt;50000),'IOC Input'!#REF!,IF(AND('IOC Input'!#REF!="M-OP",'IOC Input'!#REF!&gt;=50000),'IOC Input'!#REF!,""))</f>
        <v>#REF!</v>
      </c>
      <c r="D497" s="103" t="e">
        <f>IF(AND('IOC Input'!#REF!="M-OP",'IOC Input'!#REF!&lt;50000),'IOC Input'!#REF!,IF(AND('IOC Input'!#REF!="M-OP",'IOC Input'!#REF!&gt;=50000),'IOC Input'!#REF!,""))</f>
        <v>#REF!</v>
      </c>
      <c r="E497" s="103" t="e">
        <f>IF(AND('IOC Input'!#REF!="M-OP",'IOC Input'!#REF!&lt;50000),'IOC Input'!#REF!,IF(AND('IOC Input'!#REF!="M-OP",'IOC Input'!#REF!&gt;=50000),'IOC Input'!#REF!,""))</f>
        <v>#REF!</v>
      </c>
      <c r="F497" s="103" t="e">
        <f>IF(AND('IOC Input'!#REF!="M-OP",'IOC Input'!#REF!&lt;50000),'IOC Input'!#REF!,IF(AND('IOC Input'!#REF!="M-OP",'IOC Input'!#REF!&gt;=50000),'IOC Input'!#REF!,""))</f>
        <v>#REF!</v>
      </c>
      <c r="G497" s="103" t="e">
        <f>IF(AND('IOC Input'!#REF!="M-OP",'IOC Input'!#REF!&lt;50000),'IOC Input'!#REF!,IF(AND('IOC Input'!#REF!="M-OP",'IOC Input'!#REF!&gt;=50000),'IOC Input'!#REF!,""))</f>
        <v>#REF!</v>
      </c>
      <c r="H497" s="107"/>
      <c r="I497" s="103" t="e">
        <f>IF(AND('IOC Input'!#REF!="M-OP",'IOC Input'!#REF!&lt;50000),'IOC Input'!#REF!,IF(AND('IOC Input'!#REF!="M-OP",'IOC Input'!#REF!&gt;=50000),'IOC Input'!#REF!,""))</f>
        <v>#REF!</v>
      </c>
      <c r="J497" s="105" t="e">
        <f>IF(AND('IOC Input'!#REF!="M-OP",'IOC Input'!#REF!&lt;50000),RIGHT('IOC Input'!#REF!,6),IF(AND('IOC Input'!#REF!="M-OP",'IOC Input'!#REF!&gt;=50000),RIGHT('IOC Input'!#REF!,6),""))</f>
        <v>#REF!</v>
      </c>
      <c r="K497" s="106" t="e">
        <f>IF(AND('IOC Input'!#REF!="M-OP",'IOC Input'!#REF!="C"),'IOC Input'!#REF!,"")</f>
        <v>#REF!</v>
      </c>
      <c r="L497" s="106" t="e">
        <f>IF(AND('IOC Input'!#REF!="M-OP",'IOC Input'!#REF!="D"),'IOC Input'!#REF!,"")</f>
        <v>#REF!</v>
      </c>
      <c r="M497" t="e">
        <f t="shared" si="50"/>
        <v>#REF!</v>
      </c>
    </row>
    <row r="498" spans="1:13" ht="18.75">
      <c r="A498" s="102"/>
      <c r="B498" s="103"/>
      <c r="C498" s="104"/>
      <c r="D498" s="103"/>
      <c r="E498" s="104"/>
      <c r="F498" s="103"/>
      <c r="G498" s="103"/>
      <c r="H498" s="104"/>
      <c r="I498" s="103"/>
      <c r="J498" s="105"/>
      <c r="K498" s="106"/>
      <c r="L498" s="106"/>
    </row>
    <row r="499" spans="1:13" ht="18.75">
      <c r="A499" s="102" t="s">
        <v>111</v>
      </c>
      <c r="B499" s="103" t="e">
        <f>IF(AND('IOC Input'!#REF!="M-OP",'IOC Input'!#REF!&lt;50000),"119503",IF(AND('IOC Input'!#REF!="M-OP",'IOC Input'!#REF!&gt;=50000),"119500",""))</f>
        <v>#REF!</v>
      </c>
      <c r="C499" s="104"/>
      <c r="D499" s="103"/>
      <c r="E499" s="104"/>
      <c r="F499" s="103"/>
      <c r="G499" s="103"/>
      <c r="H499" s="103" t="e">
        <f>IF(AND('IOC Input'!#REF!="M-OP",'IOC Input'!#REF!&lt;50000),'IOC Input'!#REF!,IF(AND('IOC Input'!#REF!="M-OP",'IOC Input'!#REF!&gt;=50000),'IOC Input'!#REF!,""))</f>
        <v>#REF!</v>
      </c>
      <c r="I499" s="103" t="e">
        <f>+I500</f>
        <v>#REF!</v>
      </c>
      <c r="J499" s="105" t="e">
        <f>+J500</f>
        <v>#REF!</v>
      </c>
      <c r="K499" s="106" t="e">
        <f>IF(AND('IOC Input'!#REF!="M-OP",'IOC Input'!#REF!="C"),'IOC Input'!#REF!,"")</f>
        <v>#REF!</v>
      </c>
      <c r="L499" s="106" t="e">
        <f>IF(AND('IOC Input'!#REF!="M-OP",'IOC Input'!#REF!="D"),'IOC Input'!#REF!,"")</f>
        <v>#REF!</v>
      </c>
      <c r="M499" t="e">
        <f>IF(SUM(K499:L499)&gt;0,1,0)</f>
        <v>#REF!</v>
      </c>
    </row>
    <row r="500" spans="1:13" ht="18.75">
      <c r="A500" s="102" t="s">
        <v>111</v>
      </c>
      <c r="B500" s="103" t="e">
        <f>IF(AND('IOC Input'!#REF!="M-OP",'IOC Input'!#REF!&lt;50000),'IOC Input'!#REF!,IF(AND('IOC Input'!#REF!="M-OP",'IOC Input'!#REF!&gt;=50000),'IOC Input'!#REF!,""))</f>
        <v>#REF!</v>
      </c>
      <c r="C500" s="103" t="e">
        <f>IF(AND('IOC Input'!#REF!="M-OP",'IOC Input'!#REF!&lt;50000),'IOC Input'!#REF!,IF(AND('IOC Input'!#REF!="M-OP",'IOC Input'!#REF!&gt;=50000),'IOC Input'!#REF!,""))</f>
        <v>#REF!</v>
      </c>
      <c r="D500" s="103" t="e">
        <f>IF(AND('IOC Input'!#REF!="M-OP",'IOC Input'!#REF!&lt;50000),'IOC Input'!#REF!,IF(AND('IOC Input'!#REF!="M-OP",'IOC Input'!#REF!&gt;=50000),'IOC Input'!#REF!,""))</f>
        <v>#REF!</v>
      </c>
      <c r="E500" s="103" t="e">
        <f>IF(AND('IOC Input'!#REF!="M-OP",'IOC Input'!#REF!&lt;50000),'IOC Input'!#REF!,IF(AND('IOC Input'!#REF!="M-OP",'IOC Input'!#REF!&gt;=50000),'IOC Input'!#REF!,""))</f>
        <v>#REF!</v>
      </c>
      <c r="F500" s="103" t="e">
        <f>IF(AND('IOC Input'!#REF!="M-OP",'IOC Input'!#REF!&lt;50000),'IOC Input'!#REF!,IF(AND('IOC Input'!#REF!="M-OP",'IOC Input'!#REF!&gt;=50000),'IOC Input'!#REF!,""))</f>
        <v>#REF!</v>
      </c>
      <c r="G500" s="103" t="e">
        <f>IF(AND('IOC Input'!#REF!="M-OP",'IOC Input'!#REF!&lt;50000),'IOC Input'!#REF!,IF(AND('IOC Input'!#REF!="M-OP",'IOC Input'!#REF!&gt;=50000),'IOC Input'!#REF!,""))</f>
        <v>#REF!</v>
      </c>
      <c r="H500" s="103" t="e">
        <f>IF(AND('IOC Input'!#REF!="M-OP",'IOC Input'!#REF!&lt;50000),'IOC Input'!#REF!,IF(AND('IOC Input'!#REF!="M-OP",'IOC Input'!#REF!&gt;=50000),'IOC Input'!#REF!,""))</f>
        <v>#REF!</v>
      </c>
      <c r="I500" s="103" t="e">
        <f>IF(AND('IOC Input'!#REF!="M-OP",'IOC Input'!#REF!&lt;50000),'IOC Input'!#REF!,IF(AND('IOC Input'!#REF!="M-OP",'IOC Input'!#REF!&gt;=50000),'IOC Input'!#REF!,""))</f>
        <v>#REF!</v>
      </c>
      <c r="J500" s="105" t="e">
        <f>IF(AND('IOC Input'!#REF!="M-OP",'IOC Input'!#REF!&lt;50000),RIGHT('IOC Input'!#REF!,6),IF(AND('IOC Input'!#REF!="M-OP",'IOC Input'!#REF!&gt;=50000),RIGHT('IOC Input'!#REF!,6),""))</f>
        <v>#REF!</v>
      </c>
      <c r="K500" s="106" t="e">
        <f>IF(AND('IOC Input'!#REF!="M-OP",'IOC Input'!#REF!="C"),'IOC Input'!#REF!,"")</f>
        <v>#REF!</v>
      </c>
      <c r="L500" s="106" t="e">
        <f>IF(AND('IOC Input'!#REF!="M-OP",'IOC Input'!#REF!="D"),'IOC Input'!#REF!,"")</f>
        <v>#REF!</v>
      </c>
      <c r="M500" t="e">
        <f t="shared" ref="M500:M506" si="51">IF(SUM(K500:L500)&gt;0,1,0)</f>
        <v>#REF!</v>
      </c>
    </row>
    <row r="501" spans="1:13" ht="18.75">
      <c r="A501" s="102" t="s">
        <v>111</v>
      </c>
      <c r="B501" s="103" t="e">
        <f>IF(AND('IOC Input'!#REF!="M-OP",'IOC Input'!#REF!&lt;50000),'IOC Input'!#REF!,IF(AND('IOC Input'!#REF!="M-OP",'IOC Input'!#REF!&gt;=50000),'IOC Input'!#REF!,""))</f>
        <v>#REF!</v>
      </c>
      <c r="C501" s="103" t="e">
        <f>IF(AND('IOC Input'!#REF!="M-OP",'IOC Input'!#REF!&lt;50000),'IOC Input'!#REF!,IF(AND('IOC Input'!#REF!="M-OP",'IOC Input'!#REF!&gt;=50000),'IOC Input'!#REF!,""))</f>
        <v>#REF!</v>
      </c>
      <c r="D501" s="103" t="e">
        <f>IF(AND('IOC Input'!#REF!="M-OP",'IOC Input'!#REF!&lt;50000),'IOC Input'!#REF!,IF(AND('IOC Input'!#REF!="M-OP",'IOC Input'!#REF!&gt;=50000),'IOC Input'!#REF!,""))</f>
        <v>#REF!</v>
      </c>
      <c r="E501" s="103" t="e">
        <f>IF(AND('IOC Input'!#REF!="M-OP",'IOC Input'!#REF!&lt;50000),'IOC Input'!#REF!,IF(AND('IOC Input'!#REF!="M-OP",'IOC Input'!#REF!&gt;=50000),'IOC Input'!#REF!,""))</f>
        <v>#REF!</v>
      </c>
      <c r="F501" s="103" t="e">
        <f>IF(AND('IOC Input'!#REF!="M-OP",'IOC Input'!#REF!&lt;50000),'IOC Input'!#REF!,IF(AND('IOC Input'!#REF!="M-OP",'IOC Input'!#REF!&gt;=50000),'IOC Input'!#REF!,""))</f>
        <v>#REF!</v>
      </c>
      <c r="G501" s="103" t="e">
        <f>IF(AND('IOC Input'!#REF!="M-OP",'IOC Input'!#REF!&lt;50000),'IOC Input'!#REF!,IF(AND('IOC Input'!#REF!="M-OP",'IOC Input'!#REF!&gt;=50000),'IOC Input'!#REF!,""))</f>
        <v>#REF!</v>
      </c>
      <c r="H501" s="103" t="e">
        <f>IF(AND('IOC Input'!#REF!="M-OP",'IOC Input'!#REF!&lt;50000),'IOC Input'!#REF!,IF(AND('IOC Input'!#REF!="M-OP",'IOC Input'!#REF!&gt;=50000),'IOC Input'!#REF!,""))</f>
        <v>#REF!</v>
      </c>
      <c r="I501" s="103" t="e">
        <f>IF(AND('IOC Input'!#REF!="M-OP",'IOC Input'!#REF!&lt;50000),'IOC Input'!#REF!,IF(AND('IOC Input'!#REF!="M-OP",'IOC Input'!#REF!&gt;=50000),'IOC Input'!#REF!,""))</f>
        <v>#REF!</v>
      </c>
      <c r="J501" s="105" t="e">
        <f>IF(AND('IOC Input'!#REF!="M-OP",'IOC Input'!#REF!&lt;50000),RIGHT('IOC Input'!#REF!,6),IF(AND('IOC Input'!#REF!="M-OP",'IOC Input'!#REF!&gt;=50000),RIGHT('IOC Input'!#REF!,6),""))</f>
        <v>#REF!</v>
      </c>
      <c r="K501" s="106" t="e">
        <f>IF(AND('IOC Input'!#REF!="M-OP",'IOC Input'!#REF!="C"),'IOC Input'!#REF!,"")</f>
        <v>#REF!</v>
      </c>
      <c r="L501" s="106" t="e">
        <f>IF(AND('IOC Input'!#REF!="M-OP",'IOC Input'!#REF!="D"),'IOC Input'!#REF!,"")</f>
        <v>#REF!</v>
      </c>
      <c r="M501" t="e">
        <f t="shared" si="51"/>
        <v>#REF!</v>
      </c>
    </row>
    <row r="502" spans="1:13" ht="18.75">
      <c r="A502" s="102" t="s">
        <v>111</v>
      </c>
      <c r="B502" s="103" t="e">
        <f>IF(AND('IOC Input'!#REF!="M-OP",'IOC Input'!#REF!&lt;50000),'IOC Input'!#REF!,IF(AND('IOC Input'!#REF!="M-OP",'IOC Input'!#REF!&gt;=50000),'IOC Input'!#REF!,""))</f>
        <v>#REF!</v>
      </c>
      <c r="C502" s="103" t="e">
        <f>IF(AND('IOC Input'!#REF!="M-OP",'IOC Input'!#REF!&lt;50000),'IOC Input'!#REF!,IF(AND('IOC Input'!#REF!="M-OP",'IOC Input'!#REF!&gt;=50000),'IOC Input'!#REF!,""))</f>
        <v>#REF!</v>
      </c>
      <c r="D502" s="103" t="e">
        <f>IF(AND('IOC Input'!#REF!="M-OP",'IOC Input'!#REF!&lt;50000),'IOC Input'!#REF!,IF(AND('IOC Input'!#REF!="M-OP",'IOC Input'!#REF!&gt;=50000),'IOC Input'!#REF!,""))</f>
        <v>#REF!</v>
      </c>
      <c r="E502" s="103" t="e">
        <f>IF(AND('IOC Input'!#REF!="M-OP",'IOC Input'!#REF!&lt;50000),'IOC Input'!#REF!,IF(AND('IOC Input'!#REF!="M-OP",'IOC Input'!#REF!&gt;=50000),'IOC Input'!#REF!,""))</f>
        <v>#REF!</v>
      </c>
      <c r="F502" s="103" t="e">
        <f>IF(AND('IOC Input'!#REF!="M-OP",'IOC Input'!#REF!&lt;50000),'IOC Input'!#REF!,IF(AND('IOC Input'!#REF!="M-OP",'IOC Input'!#REF!&gt;=50000),'IOC Input'!#REF!,""))</f>
        <v>#REF!</v>
      </c>
      <c r="G502" s="103" t="e">
        <f>IF(AND('IOC Input'!#REF!="M-OP",'IOC Input'!#REF!&lt;50000),'IOC Input'!#REF!,IF(AND('IOC Input'!#REF!="M-OP",'IOC Input'!#REF!&gt;=50000),'IOC Input'!#REF!,""))</f>
        <v>#REF!</v>
      </c>
      <c r="H502" s="103" t="e">
        <f>IF(AND('IOC Input'!#REF!="M-OP",'IOC Input'!#REF!&lt;50000),'IOC Input'!#REF!,IF(AND('IOC Input'!#REF!="M-OP",'IOC Input'!#REF!&gt;=50000),'IOC Input'!#REF!,""))</f>
        <v>#REF!</v>
      </c>
      <c r="I502" s="103" t="e">
        <f>IF(AND('IOC Input'!#REF!="M-OP",'IOC Input'!#REF!&lt;50000),'IOC Input'!#REF!,IF(AND('IOC Input'!#REF!="M-OP",'IOC Input'!#REF!&gt;=50000),'IOC Input'!#REF!,""))</f>
        <v>#REF!</v>
      </c>
      <c r="J502" s="105" t="e">
        <f>IF(AND('IOC Input'!#REF!="M-OP",'IOC Input'!#REF!&lt;50000),RIGHT('IOC Input'!#REF!,6),IF(AND('IOC Input'!#REF!="M-OP",'IOC Input'!#REF!&gt;=50000),RIGHT('IOC Input'!#REF!,6),""))</f>
        <v>#REF!</v>
      </c>
      <c r="K502" s="106" t="e">
        <f>IF(AND('IOC Input'!#REF!="M-OP",'IOC Input'!#REF!="C"),'IOC Input'!#REF!,"")</f>
        <v>#REF!</v>
      </c>
      <c r="L502" s="106" t="e">
        <f>IF(AND('IOC Input'!#REF!="M-OP",'IOC Input'!#REF!="D"),'IOC Input'!#REF!,"")</f>
        <v>#REF!</v>
      </c>
      <c r="M502" t="e">
        <f t="shared" si="51"/>
        <v>#REF!</v>
      </c>
    </row>
    <row r="503" spans="1:13" ht="18.75">
      <c r="A503" s="102" t="s">
        <v>111</v>
      </c>
      <c r="B503" s="103" t="e">
        <f>IF(AND('IOC Input'!#REF!="M-OP",'IOC Input'!#REF!&lt;50000),'IOC Input'!#REF!,IF(AND('IOC Input'!#REF!="M-OP",'IOC Input'!#REF!&gt;=50000),'IOC Input'!#REF!,""))</f>
        <v>#REF!</v>
      </c>
      <c r="C503" s="103" t="e">
        <f>IF(AND('IOC Input'!#REF!="M-OP",'IOC Input'!#REF!&lt;50000),'IOC Input'!#REF!,IF(AND('IOC Input'!#REF!="M-OP",'IOC Input'!#REF!&gt;=50000),'IOC Input'!#REF!,""))</f>
        <v>#REF!</v>
      </c>
      <c r="D503" s="103" t="e">
        <f>IF(AND('IOC Input'!#REF!="M-OP",'IOC Input'!#REF!&lt;50000),'IOC Input'!#REF!,IF(AND('IOC Input'!#REF!="M-OP",'IOC Input'!#REF!&gt;=50000),'IOC Input'!#REF!,""))</f>
        <v>#REF!</v>
      </c>
      <c r="E503" s="103" t="e">
        <f>IF(AND('IOC Input'!#REF!="M-OP",'IOC Input'!#REF!&lt;50000),'IOC Input'!#REF!,IF(AND('IOC Input'!#REF!="M-OP",'IOC Input'!#REF!&gt;=50000),'IOC Input'!#REF!,""))</f>
        <v>#REF!</v>
      </c>
      <c r="F503" s="103" t="e">
        <f>IF(AND('IOC Input'!#REF!="M-OP",'IOC Input'!#REF!&lt;50000),'IOC Input'!#REF!,IF(AND('IOC Input'!#REF!="M-OP",'IOC Input'!#REF!&gt;=50000),'IOC Input'!#REF!,""))</f>
        <v>#REF!</v>
      </c>
      <c r="G503" s="103" t="e">
        <f>IF(AND('IOC Input'!#REF!="M-OP",'IOC Input'!#REF!&lt;50000),'IOC Input'!#REF!,IF(AND('IOC Input'!#REF!="M-OP",'IOC Input'!#REF!&gt;=50000),'IOC Input'!#REF!,""))</f>
        <v>#REF!</v>
      </c>
      <c r="H503" s="103" t="e">
        <f>IF(AND('IOC Input'!#REF!="M-OP",'IOC Input'!#REF!&lt;50000),'IOC Input'!#REF!,IF(AND('IOC Input'!#REF!="M-OP",'IOC Input'!#REF!&gt;=50000),'IOC Input'!#REF!,""))</f>
        <v>#REF!</v>
      </c>
      <c r="I503" s="103" t="e">
        <f>IF(AND('IOC Input'!#REF!="M-OP",'IOC Input'!#REF!&lt;50000),'IOC Input'!#REF!,IF(AND('IOC Input'!#REF!="M-OP",'IOC Input'!#REF!&gt;=50000),'IOC Input'!#REF!,""))</f>
        <v>#REF!</v>
      </c>
      <c r="J503" s="105" t="e">
        <f>IF(AND('IOC Input'!#REF!="M-OP",'IOC Input'!#REF!&lt;50000),RIGHT('IOC Input'!#REF!,6),IF(AND('IOC Input'!#REF!="M-OP",'IOC Input'!#REF!&gt;=50000),RIGHT('IOC Input'!#REF!,6),""))</f>
        <v>#REF!</v>
      </c>
      <c r="K503" s="106" t="e">
        <f>IF(AND('IOC Input'!#REF!="M-OP",'IOC Input'!#REF!="C"),'IOC Input'!#REF!,"")</f>
        <v>#REF!</v>
      </c>
      <c r="L503" s="106" t="e">
        <f>IF(AND('IOC Input'!#REF!="M-OP",'IOC Input'!#REF!="D"),'IOC Input'!#REF!,"")</f>
        <v>#REF!</v>
      </c>
      <c r="M503" t="e">
        <f t="shared" si="51"/>
        <v>#REF!</v>
      </c>
    </row>
    <row r="504" spans="1:13" ht="18.75">
      <c r="A504" s="102" t="s">
        <v>111</v>
      </c>
      <c r="B504" s="103" t="e">
        <f>IF(AND('IOC Input'!#REF!="M-OP",'IOC Input'!#REF!&lt;50000),'IOC Input'!#REF!,IF(AND('IOC Input'!#REF!="M-OP",'IOC Input'!#REF!&gt;=50000),'IOC Input'!#REF!,""))</f>
        <v>#REF!</v>
      </c>
      <c r="C504" s="103" t="e">
        <f>IF(AND('IOC Input'!#REF!="M-OP",'IOC Input'!#REF!&lt;50000),'IOC Input'!#REF!,IF(AND('IOC Input'!#REF!="M-OP",'IOC Input'!#REF!&gt;=50000),'IOC Input'!#REF!,""))</f>
        <v>#REF!</v>
      </c>
      <c r="D504" s="103" t="e">
        <f>IF(AND('IOC Input'!#REF!="M-OP",'IOC Input'!#REF!&lt;50000),'IOC Input'!#REF!,IF(AND('IOC Input'!#REF!="M-OP",'IOC Input'!#REF!&gt;=50000),'IOC Input'!#REF!,""))</f>
        <v>#REF!</v>
      </c>
      <c r="E504" s="103" t="e">
        <f>IF(AND('IOC Input'!#REF!="M-OP",'IOC Input'!#REF!&lt;50000),'IOC Input'!#REF!,IF(AND('IOC Input'!#REF!="M-OP",'IOC Input'!#REF!&gt;=50000),'IOC Input'!#REF!,""))</f>
        <v>#REF!</v>
      </c>
      <c r="F504" s="103" t="e">
        <f>IF(AND('IOC Input'!#REF!="M-OP",'IOC Input'!#REF!&lt;50000),'IOC Input'!#REF!,IF(AND('IOC Input'!#REF!="M-OP",'IOC Input'!#REF!&gt;=50000),'IOC Input'!#REF!,""))</f>
        <v>#REF!</v>
      </c>
      <c r="G504" s="103" t="e">
        <f>IF(AND('IOC Input'!#REF!="M-OP",'IOC Input'!#REF!&lt;50000),'IOC Input'!#REF!,IF(AND('IOC Input'!#REF!="M-OP",'IOC Input'!#REF!&gt;=50000),'IOC Input'!#REF!,""))</f>
        <v>#REF!</v>
      </c>
      <c r="H504" s="103" t="e">
        <f>IF(AND('IOC Input'!#REF!="M-OP",'IOC Input'!#REF!&lt;50000),'IOC Input'!#REF!,IF(AND('IOC Input'!#REF!="M-OP",'IOC Input'!#REF!&gt;=50000),'IOC Input'!#REF!,""))</f>
        <v>#REF!</v>
      </c>
      <c r="I504" s="103" t="e">
        <f>IF(AND('IOC Input'!#REF!="M-OP",'IOC Input'!#REF!&lt;50000),'IOC Input'!#REF!,IF(AND('IOC Input'!#REF!="M-OP",'IOC Input'!#REF!&gt;=50000),'IOC Input'!#REF!,""))</f>
        <v>#REF!</v>
      </c>
      <c r="J504" s="105" t="e">
        <f>IF(AND('IOC Input'!#REF!="M-OP",'IOC Input'!#REF!&lt;50000),RIGHT('IOC Input'!#REF!,6),IF(AND('IOC Input'!#REF!="M-OP",'IOC Input'!#REF!&gt;=50000),RIGHT('IOC Input'!#REF!,6),""))</f>
        <v>#REF!</v>
      </c>
      <c r="K504" s="106" t="e">
        <f>IF(AND('IOC Input'!#REF!="M-OP",'IOC Input'!#REF!="C"),'IOC Input'!#REF!,"")</f>
        <v>#REF!</v>
      </c>
      <c r="L504" s="106" t="e">
        <f>IF(AND('IOC Input'!#REF!="M-OP",'IOC Input'!#REF!="D"),'IOC Input'!#REF!,"")</f>
        <v>#REF!</v>
      </c>
      <c r="M504" t="e">
        <f t="shared" si="51"/>
        <v>#REF!</v>
      </c>
    </row>
    <row r="505" spans="1:13" ht="18.75">
      <c r="A505" s="102" t="s">
        <v>111</v>
      </c>
      <c r="B505" s="103" t="e">
        <f>IF(AND('IOC Input'!#REF!="M-OP",'IOC Input'!#REF!&lt;50000),'IOC Input'!#REF!,IF(AND('IOC Input'!#REF!="M-OP",'IOC Input'!#REF!&gt;=50000),'IOC Input'!#REF!,""))</f>
        <v>#REF!</v>
      </c>
      <c r="C505" s="103" t="e">
        <f>IF(AND('IOC Input'!#REF!="M-OP",'IOC Input'!#REF!&lt;50000),'IOC Input'!#REF!,IF(AND('IOC Input'!#REF!="M-OP",'IOC Input'!#REF!&gt;=50000),'IOC Input'!#REF!,""))</f>
        <v>#REF!</v>
      </c>
      <c r="D505" s="103" t="e">
        <f>IF(AND('IOC Input'!#REF!="M-OP",'IOC Input'!#REF!&lt;50000),'IOC Input'!#REF!,IF(AND('IOC Input'!#REF!="M-OP",'IOC Input'!#REF!&gt;=50000),'IOC Input'!#REF!,""))</f>
        <v>#REF!</v>
      </c>
      <c r="E505" s="103" t="e">
        <f>IF(AND('IOC Input'!#REF!="M-OP",'IOC Input'!#REF!&lt;50000),'IOC Input'!#REF!,IF(AND('IOC Input'!#REF!="M-OP",'IOC Input'!#REF!&gt;=50000),'IOC Input'!#REF!,""))</f>
        <v>#REF!</v>
      </c>
      <c r="F505" s="103" t="e">
        <f>IF(AND('IOC Input'!#REF!="M-OP",'IOC Input'!#REF!&lt;50000),'IOC Input'!#REF!,IF(AND('IOC Input'!#REF!="M-OP",'IOC Input'!#REF!&gt;=50000),'IOC Input'!#REF!,""))</f>
        <v>#REF!</v>
      </c>
      <c r="G505" s="103" t="e">
        <f>IF(AND('IOC Input'!#REF!="M-OP",'IOC Input'!#REF!&lt;50000),'IOC Input'!#REF!,IF(AND('IOC Input'!#REF!="M-OP",'IOC Input'!#REF!&gt;=50000),'IOC Input'!#REF!,""))</f>
        <v>#REF!</v>
      </c>
      <c r="H505" s="103" t="e">
        <f>IF(AND('IOC Input'!#REF!="M-OP",'IOC Input'!#REF!&lt;50000),'IOC Input'!#REF!,IF(AND('IOC Input'!#REF!="M-OP",'IOC Input'!#REF!&gt;=50000),'IOC Input'!#REF!,""))</f>
        <v>#REF!</v>
      </c>
      <c r="I505" s="103" t="e">
        <f>IF(AND('IOC Input'!#REF!="M-OP",'IOC Input'!#REF!&lt;50000),'IOC Input'!#REF!,IF(AND('IOC Input'!#REF!="M-OP",'IOC Input'!#REF!&gt;=50000),'IOC Input'!#REF!,""))</f>
        <v>#REF!</v>
      </c>
      <c r="J505" s="105" t="e">
        <f>IF(AND('IOC Input'!#REF!="M-OP",'IOC Input'!#REF!&lt;50000),RIGHT('IOC Input'!#REF!,6),IF(AND('IOC Input'!#REF!="M-OP",'IOC Input'!#REF!&gt;=50000),RIGHT('IOC Input'!#REF!,6),""))</f>
        <v>#REF!</v>
      </c>
      <c r="K505" s="106" t="e">
        <f>IF(AND('IOC Input'!#REF!="M-OP",'IOC Input'!#REF!="C"),'IOC Input'!#REF!,"")</f>
        <v>#REF!</v>
      </c>
      <c r="L505" s="106" t="e">
        <f>IF(AND('IOC Input'!#REF!="M-OP",'IOC Input'!#REF!="D"),'IOC Input'!#REF!,"")</f>
        <v>#REF!</v>
      </c>
      <c r="M505" t="e">
        <f t="shared" si="51"/>
        <v>#REF!</v>
      </c>
    </row>
    <row r="506" spans="1:13" ht="18.75">
      <c r="A506" s="102" t="s">
        <v>111</v>
      </c>
      <c r="B506" s="103" t="e">
        <f>IF(AND('IOC Input'!#REF!="M-OP",'IOC Input'!#REF!&lt;50000),'IOC Input'!#REF!,IF(AND('IOC Input'!#REF!="M-OP",'IOC Input'!#REF!&gt;=50000),'IOC Input'!#REF!,""))</f>
        <v>#REF!</v>
      </c>
      <c r="C506" s="103" t="e">
        <f>IF(AND('IOC Input'!#REF!="M-OP",'IOC Input'!#REF!&lt;50000),'IOC Input'!#REF!,IF(AND('IOC Input'!#REF!="M-OP",'IOC Input'!#REF!&gt;=50000),'IOC Input'!#REF!,""))</f>
        <v>#REF!</v>
      </c>
      <c r="D506" s="103" t="e">
        <f>IF(AND('IOC Input'!#REF!="M-OP",'IOC Input'!#REF!&lt;50000),'IOC Input'!#REF!,IF(AND('IOC Input'!#REF!="M-OP",'IOC Input'!#REF!&gt;=50000),'IOC Input'!#REF!,""))</f>
        <v>#REF!</v>
      </c>
      <c r="E506" s="103" t="e">
        <f>IF(AND('IOC Input'!#REF!="M-OP",'IOC Input'!#REF!&lt;50000),'IOC Input'!#REF!,IF(AND('IOC Input'!#REF!="M-OP",'IOC Input'!#REF!&gt;=50000),'IOC Input'!#REF!,""))</f>
        <v>#REF!</v>
      </c>
      <c r="F506" s="103" t="e">
        <f>IF(AND('IOC Input'!#REF!="M-OP",'IOC Input'!#REF!&lt;50000),'IOC Input'!#REF!,IF(AND('IOC Input'!#REF!="M-OP",'IOC Input'!#REF!&gt;=50000),'IOC Input'!#REF!,""))</f>
        <v>#REF!</v>
      </c>
      <c r="G506" s="103" t="e">
        <f>IF(AND('IOC Input'!#REF!="M-OP",'IOC Input'!#REF!&lt;50000),'IOC Input'!#REF!,IF(AND('IOC Input'!#REF!="M-OP",'IOC Input'!#REF!&gt;=50000),'IOC Input'!#REF!,""))</f>
        <v>#REF!</v>
      </c>
      <c r="H506" s="107"/>
      <c r="I506" s="103" t="e">
        <f>IF(AND('IOC Input'!#REF!="M-OP",'IOC Input'!#REF!&lt;50000),'IOC Input'!#REF!,IF(AND('IOC Input'!#REF!="M-OP",'IOC Input'!#REF!&gt;=50000),'IOC Input'!#REF!,""))</f>
        <v>#REF!</v>
      </c>
      <c r="J506" s="105" t="e">
        <f>IF(AND('IOC Input'!#REF!="M-OP",'IOC Input'!#REF!&lt;50000),RIGHT('IOC Input'!#REF!,6),IF(AND('IOC Input'!#REF!="M-OP",'IOC Input'!#REF!&gt;=50000),RIGHT('IOC Input'!#REF!,6),""))</f>
        <v>#REF!</v>
      </c>
      <c r="K506" s="106" t="e">
        <f>IF(AND('IOC Input'!#REF!="M-OP",'IOC Input'!#REF!="C"),'IOC Input'!#REF!,"")</f>
        <v>#REF!</v>
      </c>
      <c r="L506" s="106" t="e">
        <f>IF(AND('IOC Input'!#REF!="M-OP",'IOC Input'!#REF!="D"),'IOC Input'!#REF!,"")</f>
        <v>#REF!</v>
      </c>
      <c r="M506" t="e">
        <f t="shared" si="51"/>
        <v>#REF!</v>
      </c>
    </row>
    <row r="507" spans="1:13" ht="18.75">
      <c r="A507" s="102"/>
      <c r="B507" s="103"/>
      <c r="C507" s="104"/>
      <c r="D507" s="103"/>
      <c r="E507" s="104"/>
      <c r="F507" s="103"/>
      <c r="G507" s="103"/>
      <c r="H507" s="104"/>
      <c r="I507" s="103"/>
      <c r="J507" s="105"/>
      <c r="K507" s="106"/>
      <c r="L507" s="106"/>
    </row>
    <row r="508" spans="1:13" ht="18.75">
      <c r="A508" s="102" t="s">
        <v>111</v>
      </c>
      <c r="B508" s="103" t="e">
        <f>IF(AND('IOC Input'!#REF!="M-OP",'IOC Input'!#REF!&lt;50000),"119503",IF(AND('IOC Input'!#REF!="M-OP",'IOC Input'!#REF!&gt;=50000),"119500",""))</f>
        <v>#REF!</v>
      </c>
      <c r="C508" s="104"/>
      <c r="D508" s="103"/>
      <c r="E508" s="104"/>
      <c r="F508" s="103"/>
      <c r="G508" s="103"/>
      <c r="H508" s="103" t="e">
        <f>IF(AND('IOC Input'!#REF!="M-OP",'IOC Input'!#REF!&lt;50000),'IOC Input'!#REF!,IF(AND('IOC Input'!#REF!="M-OP",'IOC Input'!#REF!&gt;=50000),'IOC Input'!#REF!,""))</f>
        <v>#REF!</v>
      </c>
      <c r="I508" s="103" t="e">
        <f>+I509</f>
        <v>#REF!</v>
      </c>
      <c r="J508" s="105" t="e">
        <f>+J509</f>
        <v>#REF!</v>
      </c>
      <c r="K508" s="106" t="e">
        <f>IF(AND('IOC Input'!#REF!="M-OP",'IOC Input'!#REF!="C"),'IOC Input'!#REF!,"")</f>
        <v>#REF!</v>
      </c>
      <c r="L508" s="106" t="e">
        <f>IF(AND('IOC Input'!#REF!="M-OP",'IOC Input'!#REF!="D"),'IOC Input'!#REF!,"")</f>
        <v>#REF!</v>
      </c>
      <c r="M508" t="e">
        <f>IF(SUM(K508:L508)&gt;0,1,0)</f>
        <v>#REF!</v>
      </c>
    </row>
    <row r="509" spans="1:13" ht="18.75">
      <c r="A509" s="102" t="s">
        <v>111</v>
      </c>
      <c r="B509" s="103" t="e">
        <f>IF(AND('IOC Input'!#REF!="M-OP",'IOC Input'!#REF!&lt;50000),'IOC Input'!#REF!,IF(AND('IOC Input'!#REF!="M-OP",'IOC Input'!#REF!&gt;=50000),'IOC Input'!#REF!,""))</f>
        <v>#REF!</v>
      </c>
      <c r="C509" s="103" t="e">
        <f>IF(AND('IOC Input'!#REF!="M-OP",'IOC Input'!#REF!&lt;50000),'IOC Input'!#REF!,IF(AND('IOC Input'!#REF!="M-OP",'IOC Input'!#REF!&gt;=50000),'IOC Input'!#REF!,""))</f>
        <v>#REF!</v>
      </c>
      <c r="D509" s="103" t="e">
        <f>IF(AND('IOC Input'!#REF!="M-OP",'IOC Input'!#REF!&lt;50000),'IOC Input'!#REF!,IF(AND('IOC Input'!#REF!="M-OP",'IOC Input'!#REF!&gt;=50000),'IOC Input'!#REF!,""))</f>
        <v>#REF!</v>
      </c>
      <c r="E509" s="103" t="e">
        <f>IF(AND('IOC Input'!#REF!="M-OP",'IOC Input'!#REF!&lt;50000),'IOC Input'!#REF!,IF(AND('IOC Input'!#REF!="M-OP",'IOC Input'!#REF!&gt;=50000),'IOC Input'!#REF!,""))</f>
        <v>#REF!</v>
      </c>
      <c r="F509" s="103" t="e">
        <f>IF(AND('IOC Input'!#REF!="M-OP",'IOC Input'!#REF!&lt;50000),'IOC Input'!#REF!,IF(AND('IOC Input'!#REF!="M-OP",'IOC Input'!#REF!&gt;=50000),'IOC Input'!#REF!,""))</f>
        <v>#REF!</v>
      </c>
      <c r="G509" s="103" t="e">
        <f>IF(AND('IOC Input'!#REF!="M-OP",'IOC Input'!#REF!&lt;50000),'IOC Input'!#REF!,IF(AND('IOC Input'!#REF!="M-OP",'IOC Input'!#REF!&gt;=50000),'IOC Input'!#REF!,""))</f>
        <v>#REF!</v>
      </c>
      <c r="H509" s="103" t="e">
        <f>IF(AND('IOC Input'!#REF!="M-OP",'IOC Input'!#REF!&lt;50000),'IOC Input'!#REF!,IF(AND('IOC Input'!#REF!="M-OP",'IOC Input'!#REF!&gt;=50000),'IOC Input'!#REF!,""))</f>
        <v>#REF!</v>
      </c>
      <c r="I509" s="103" t="e">
        <f>IF(AND('IOC Input'!#REF!="M-OP",'IOC Input'!#REF!&lt;50000),'IOC Input'!#REF!,IF(AND('IOC Input'!#REF!="M-OP",'IOC Input'!#REF!&gt;=50000),'IOC Input'!#REF!,""))</f>
        <v>#REF!</v>
      </c>
      <c r="J509" s="105" t="e">
        <f>IF(AND('IOC Input'!#REF!="M-OP",'IOC Input'!#REF!&lt;50000),RIGHT('IOC Input'!#REF!,6),IF(AND('IOC Input'!#REF!="M-OP",'IOC Input'!#REF!&gt;=50000),RIGHT('IOC Input'!#REF!,6),""))</f>
        <v>#REF!</v>
      </c>
      <c r="K509" s="106" t="e">
        <f>IF(AND('IOC Input'!#REF!="M-OP",'IOC Input'!#REF!="C"),'IOC Input'!#REF!,"")</f>
        <v>#REF!</v>
      </c>
      <c r="L509" s="106" t="e">
        <f>IF(AND('IOC Input'!#REF!="M-OP",'IOC Input'!#REF!="D"),'IOC Input'!#REF!,"")</f>
        <v>#REF!</v>
      </c>
      <c r="M509" t="e">
        <f t="shared" ref="M509:M515" si="52">IF(SUM(K509:L509)&gt;0,1,0)</f>
        <v>#REF!</v>
      </c>
    </row>
    <row r="510" spans="1:13" ht="18.75">
      <c r="A510" s="102" t="s">
        <v>111</v>
      </c>
      <c r="B510" s="103" t="e">
        <f>IF(AND('IOC Input'!#REF!="M-OP",'IOC Input'!#REF!&lt;50000),'IOC Input'!#REF!,IF(AND('IOC Input'!#REF!="M-OP",'IOC Input'!#REF!&gt;=50000),'IOC Input'!#REF!,""))</f>
        <v>#REF!</v>
      </c>
      <c r="C510" s="103" t="e">
        <f>IF(AND('IOC Input'!#REF!="M-OP",'IOC Input'!#REF!&lt;50000),'IOC Input'!#REF!,IF(AND('IOC Input'!#REF!="M-OP",'IOC Input'!#REF!&gt;=50000),'IOC Input'!#REF!,""))</f>
        <v>#REF!</v>
      </c>
      <c r="D510" s="103" t="e">
        <f>IF(AND('IOC Input'!#REF!="M-OP",'IOC Input'!#REF!&lt;50000),'IOC Input'!#REF!,IF(AND('IOC Input'!#REF!="M-OP",'IOC Input'!#REF!&gt;=50000),'IOC Input'!#REF!,""))</f>
        <v>#REF!</v>
      </c>
      <c r="E510" s="103" t="e">
        <f>IF(AND('IOC Input'!#REF!="M-OP",'IOC Input'!#REF!&lt;50000),'IOC Input'!#REF!,IF(AND('IOC Input'!#REF!="M-OP",'IOC Input'!#REF!&gt;=50000),'IOC Input'!#REF!,""))</f>
        <v>#REF!</v>
      </c>
      <c r="F510" s="103" t="e">
        <f>IF(AND('IOC Input'!#REF!="M-OP",'IOC Input'!#REF!&lt;50000),'IOC Input'!#REF!,IF(AND('IOC Input'!#REF!="M-OP",'IOC Input'!#REF!&gt;=50000),'IOC Input'!#REF!,""))</f>
        <v>#REF!</v>
      </c>
      <c r="G510" s="103" t="e">
        <f>IF(AND('IOC Input'!#REF!="M-OP",'IOC Input'!#REF!&lt;50000),'IOC Input'!#REF!,IF(AND('IOC Input'!#REF!="M-OP",'IOC Input'!#REF!&gt;=50000),'IOC Input'!#REF!,""))</f>
        <v>#REF!</v>
      </c>
      <c r="H510" s="103" t="e">
        <f>IF(AND('IOC Input'!#REF!="M-OP",'IOC Input'!#REF!&lt;50000),'IOC Input'!#REF!,IF(AND('IOC Input'!#REF!="M-OP",'IOC Input'!#REF!&gt;=50000),'IOC Input'!#REF!,""))</f>
        <v>#REF!</v>
      </c>
      <c r="I510" s="103" t="e">
        <f>IF(AND('IOC Input'!#REF!="M-OP",'IOC Input'!#REF!&lt;50000),'IOC Input'!#REF!,IF(AND('IOC Input'!#REF!="M-OP",'IOC Input'!#REF!&gt;=50000),'IOC Input'!#REF!,""))</f>
        <v>#REF!</v>
      </c>
      <c r="J510" s="105" t="e">
        <f>IF(AND('IOC Input'!#REF!="M-OP",'IOC Input'!#REF!&lt;50000),RIGHT('IOC Input'!#REF!,6),IF(AND('IOC Input'!#REF!="M-OP",'IOC Input'!#REF!&gt;=50000),RIGHT('IOC Input'!#REF!,6),""))</f>
        <v>#REF!</v>
      </c>
      <c r="K510" s="106" t="e">
        <f>IF(AND('IOC Input'!#REF!="M-OP",'IOC Input'!#REF!="C"),'IOC Input'!#REF!,"")</f>
        <v>#REF!</v>
      </c>
      <c r="L510" s="106" t="e">
        <f>IF(AND('IOC Input'!#REF!="M-OP",'IOC Input'!#REF!="D"),'IOC Input'!#REF!,"")</f>
        <v>#REF!</v>
      </c>
      <c r="M510" t="e">
        <f t="shared" si="52"/>
        <v>#REF!</v>
      </c>
    </row>
    <row r="511" spans="1:13" ht="18.75">
      <c r="A511" s="102" t="s">
        <v>111</v>
      </c>
      <c r="B511" s="103" t="e">
        <f>IF(AND('IOC Input'!#REF!="M-OP",'IOC Input'!#REF!&lt;50000),'IOC Input'!#REF!,IF(AND('IOC Input'!#REF!="M-OP",'IOC Input'!#REF!&gt;=50000),'IOC Input'!#REF!,""))</f>
        <v>#REF!</v>
      </c>
      <c r="C511" s="103" t="e">
        <f>IF(AND('IOC Input'!#REF!="M-OP",'IOC Input'!#REF!&lt;50000),'IOC Input'!#REF!,IF(AND('IOC Input'!#REF!="M-OP",'IOC Input'!#REF!&gt;=50000),'IOC Input'!#REF!,""))</f>
        <v>#REF!</v>
      </c>
      <c r="D511" s="103" t="e">
        <f>IF(AND('IOC Input'!#REF!="M-OP",'IOC Input'!#REF!&lt;50000),'IOC Input'!#REF!,IF(AND('IOC Input'!#REF!="M-OP",'IOC Input'!#REF!&gt;=50000),'IOC Input'!#REF!,""))</f>
        <v>#REF!</v>
      </c>
      <c r="E511" s="103" t="e">
        <f>IF(AND('IOC Input'!#REF!="M-OP",'IOC Input'!#REF!&lt;50000),'IOC Input'!#REF!,IF(AND('IOC Input'!#REF!="M-OP",'IOC Input'!#REF!&gt;=50000),'IOC Input'!#REF!,""))</f>
        <v>#REF!</v>
      </c>
      <c r="F511" s="103" t="e">
        <f>IF(AND('IOC Input'!#REF!="M-OP",'IOC Input'!#REF!&lt;50000),'IOC Input'!#REF!,IF(AND('IOC Input'!#REF!="M-OP",'IOC Input'!#REF!&gt;=50000),'IOC Input'!#REF!,""))</f>
        <v>#REF!</v>
      </c>
      <c r="G511" s="103" t="e">
        <f>IF(AND('IOC Input'!#REF!="M-OP",'IOC Input'!#REF!&lt;50000),'IOC Input'!#REF!,IF(AND('IOC Input'!#REF!="M-OP",'IOC Input'!#REF!&gt;=50000),'IOC Input'!#REF!,""))</f>
        <v>#REF!</v>
      </c>
      <c r="H511" s="103" t="e">
        <f>IF(AND('IOC Input'!#REF!="M-OP",'IOC Input'!#REF!&lt;50000),'IOC Input'!#REF!,IF(AND('IOC Input'!#REF!="M-OP",'IOC Input'!#REF!&gt;=50000),'IOC Input'!#REF!,""))</f>
        <v>#REF!</v>
      </c>
      <c r="I511" s="103" t="e">
        <f>IF(AND('IOC Input'!#REF!="M-OP",'IOC Input'!#REF!&lt;50000),'IOC Input'!#REF!,IF(AND('IOC Input'!#REF!="M-OP",'IOC Input'!#REF!&gt;=50000),'IOC Input'!#REF!,""))</f>
        <v>#REF!</v>
      </c>
      <c r="J511" s="105" t="e">
        <f>IF(AND('IOC Input'!#REF!="M-OP",'IOC Input'!#REF!&lt;50000),RIGHT('IOC Input'!#REF!,6),IF(AND('IOC Input'!#REF!="M-OP",'IOC Input'!#REF!&gt;=50000),RIGHT('IOC Input'!#REF!,6),""))</f>
        <v>#REF!</v>
      </c>
      <c r="K511" s="106" t="e">
        <f>IF(AND('IOC Input'!#REF!="M-OP",'IOC Input'!#REF!="C"),'IOC Input'!#REF!,"")</f>
        <v>#REF!</v>
      </c>
      <c r="L511" s="106" t="e">
        <f>IF(AND('IOC Input'!#REF!="M-OP",'IOC Input'!#REF!="D"),'IOC Input'!#REF!,"")</f>
        <v>#REF!</v>
      </c>
      <c r="M511" t="e">
        <f t="shared" si="52"/>
        <v>#REF!</v>
      </c>
    </row>
    <row r="512" spans="1:13" ht="18.75">
      <c r="A512" s="102" t="s">
        <v>111</v>
      </c>
      <c r="B512" s="103" t="e">
        <f>IF(AND('IOC Input'!#REF!="M-OP",'IOC Input'!#REF!&lt;50000),'IOC Input'!#REF!,IF(AND('IOC Input'!#REF!="M-OP",'IOC Input'!#REF!&gt;=50000),'IOC Input'!#REF!,""))</f>
        <v>#REF!</v>
      </c>
      <c r="C512" s="103" t="e">
        <f>IF(AND('IOC Input'!#REF!="M-OP",'IOC Input'!#REF!&lt;50000),'IOC Input'!#REF!,IF(AND('IOC Input'!#REF!="M-OP",'IOC Input'!#REF!&gt;=50000),'IOC Input'!#REF!,""))</f>
        <v>#REF!</v>
      </c>
      <c r="D512" s="103" t="e">
        <f>IF(AND('IOC Input'!#REF!="M-OP",'IOC Input'!#REF!&lt;50000),'IOC Input'!#REF!,IF(AND('IOC Input'!#REF!="M-OP",'IOC Input'!#REF!&gt;=50000),'IOC Input'!#REF!,""))</f>
        <v>#REF!</v>
      </c>
      <c r="E512" s="103" t="e">
        <f>IF(AND('IOC Input'!#REF!="M-OP",'IOC Input'!#REF!&lt;50000),'IOC Input'!#REF!,IF(AND('IOC Input'!#REF!="M-OP",'IOC Input'!#REF!&gt;=50000),'IOC Input'!#REF!,""))</f>
        <v>#REF!</v>
      </c>
      <c r="F512" s="103" t="e">
        <f>IF(AND('IOC Input'!#REF!="M-OP",'IOC Input'!#REF!&lt;50000),'IOC Input'!#REF!,IF(AND('IOC Input'!#REF!="M-OP",'IOC Input'!#REF!&gt;=50000),'IOC Input'!#REF!,""))</f>
        <v>#REF!</v>
      </c>
      <c r="G512" s="103" t="e">
        <f>IF(AND('IOC Input'!#REF!="M-OP",'IOC Input'!#REF!&lt;50000),'IOC Input'!#REF!,IF(AND('IOC Input'!#REF!="M-OP",'IOC Input'!#REF!&gt;=50000),'IOC Input'!#REF!,""))</f>
        <v>#REF!</v>
      </c>
      <c r="H512" s="103" t="e">
        <f>IF(AND('IOC Input'!#REF!="M-OP",'IOC Input'!#REF!&lt;50000),'IOC Input'!#REF!,IF(AND('IOC Input'!#REF!="M-OP",'IOC Input'!#REF!&gt;=50000),'IOC Input'!#REF!,""))</f>
        <v>#REF!</v>
      </c>
      <c r="I512" s="103" t="e">
        <f>IF(AND('IOC Input'!#REF!="M-OP",'IOC Input'!#REF!&lt;50000),'IOC Input'!#REF!,IF(AND('IOC Input'!#REF!="M-OP",'IOC Input'!#REF!&gt;=50000),'IOC Input'!#REF!,""))</f>
        <v>#REF!</v>
      </c>
      <c r="J512" s="105" t="e">
        <f>IF(AND('IOC Input'!#REF!="M-OP",'IOC Input'!#REF!&lt;50000),RIGHT('IOC Input'!#REF!,6),IF(AND('IOC Input'!#REF!="M-OP",'IOC Input'!#REF!&gt;=50000),RIGHT('IOC Input'!#REF!,6),""))</f>
        <v>#REF!</v>
      </c>
      <c r="K512" s="106" t="e">
        <f>IF(AND('IOC Input'!#REF!="M-OP",'IOC Input'!#REF!="C"),'IOC Input'!#REF!,"")</f>
        <v>#REF!</v>
      </c>
      <c r="L512" s="106" t="e">
        <f>IF(AND('IOC Input'!#REF!="M-OP",'IOC Input'!#REF!="D"),'IOC Input'!#REF!,"")</f>
        <v>#REF!</v>
      </c>
      <c r="M512" t="e">
        <f t="shared" si="52"/>
        <v>#REF!</v>
      </c>
    </row>
    <row r="513" spans="1:13" ht="18.75">
      <c r="A513" s="102" t="s">
        <v>111</v>
      </c>
      <c r="B513" s="103" t="e">
        <f>IF(AND('IOC Input'!#REF!="M-OP",'IOC Input'!#REF!&lt;50000),'IOC Input'!#REF!,IF(AND('IOC Input'!#REF!="M-OP",'IOC Input'!#REF!&gt;=50000),'IOC Input'!#REF!,""))</f>
        <v>#REF!</v>
      </c>
      <c r="C513" s="103" t="e">
        <f>IF(AND('IOC Input'!#REF!="M-OP",'IOC Input'!#REF!&lt;50000),'IOC Input'!#REF!,IF(AND('IOC Input'!#REF!="M-OP",'IOC Input'!#REF!&gt;=50000),'IOC Input'!#REF!,""))</f>
        <v>#REF!</v>
      </c>
      <c r="D513" s="103" t="e">
        <f>IF(AND('IOC Input'!#REF!="M-OP",'IOC Input'!#REF!&lt;50000),'IOC Input'!#REF!,IF(AND('IOC Input'!#REF!="M-OP",'IOC Input'!#REF!&gt;=50000),'IOC Input'!#REF!,""))</f>
        <v>#REF!</v>
      </c>
      <c r="E513" s="103" t="e">
        <f>IF(AND('IOC Input'!#REF!="M-OP",'IOC Input'!#REF!&lt;50000),'IOC Input'!#REF!,IF(AND('IOC Input'!#REF!="M-OP",'IOC Input'!#REF!&gt;=50000),'IOC Input'!#REF!,""))</f>
        <v>#REF!</v>
      </c>
      <c r="F513" s="103" t="e">
        <f>IF(AND('IOC Input'!#REF!="M-OP",'IOC Input'!#REF!&lt;50000),'IOC Input'!#REF!,IF(AND('IOC Input'!#REF!="M-OP",'IOC Input'!#REF!&gt;=50000),'IOC Input'!#REF!,""))</f>
        <v>#REF!</v>
      </c>
      <c r="G513" s="103" t="e">
        <f>IF(AND('IOC Input'!#REF!="M-OP",'IOC Input'!#REF!&lt;50000),'IOC Input'!#REF!,IF(AND('IOC Input'!#REF!="M-OP",'IOC Input'!#REF!&gt;=50000),'IOC Input'!#REF!,""))</f>
        <v>#REF!</v>
      </c>
      <c r="H513" s="103" t="e">
        <f>IF(AND('IOC Input'!#REF!="M-OP",'IOC Input'!#REF!&lt;50000),'IOC Input'!#REF!,IF(AND('IOC Input'!#REF!="M-OP",'IOC Input'!#REF!&gt;=50000),'IOC Input'!#REF!,""))</f>
        <v>#REF!</v>
      </c>
      <c r="I513" s="103" t="e">
        <f>IF(AND('IOC Input'!#REF!="M-OP",'IOC Input'!#REF!&lt;50000),'IOC Input'!#REF!,IF(AND('IOC Input'!#REF!="M-OP",'IOC Input'!#REF!&gt;=50000),'IOC Input'!#REF!,""))</f>
        <v>#REF!</v>
      </c>
      <c r="J513" s="105" t="e">
        <f>IF(AND('IOC Input'!#REF!="M-OP",'IOC Input'!#REF!&lt;50000),RIGHT('IOC Input'!#REF!,6),IF(AND('IOC Input'!#REF!="M-OP",'IOC Input'!#REF!&gt;=50000),RIGHT('IOC Input'!#REF!,6),""))</f>
        <v>#REF!</v>
      </c>
      <c r="K513" s="106" t="e">
        <f>IF(AND('IOC Input'!#REF!="M-OP",'IOC Input'!#REF!="C"),'IOC Input'!#REF!,"")</f>
        <v>#REF!</v>
      </c>
      <c r="L513" s="106" t="e">
        <f>IF(AND('IOC Input'!#REF!="M-OP",'IOC Input'!#REF!="D"),'IOC Input'!#REF!,"")</f>
        <v>#REF!</v>
      </c>
      <c r="M513" t="e">
        <f t="shared" si="52"/>
        <v>#REF!</v>
      </c>
    </row>
    <row r="514" spans="1:13" ht="18.75">
      <c r="A514" s="102" t="s">
        <v>111</v>
      </c>
      <c r="B514" s="103" t="e">
        <f>IF(AND('IOC Input'!#REF!="M-OP",'IOC Input'!#REF!&lt;50000),'IOC Input'!#REF!,IF(AND('IOC Input'!#REF!="M-OP",'IOC Input'!#REF!&gt;=50000),'IOC Input'!#REF!,""))</f>
        <v>#REF!</v>
      </c>
      <c r="C514" s="103" t="e">
        <f>IF(AND('IOC Input'!#REF!="M-OP",'IOC Input'!#REF!&lt;50000),'IOC Input'!#REF!,IF(AND('IOC Input'!#REF!="M-OP",'IOC Input'!#REF!&gt;=50000),'IOC Input'!#REF!,""))</f>
        <v>#REF!</v>
      </c>
      <c r="D514" s="103" t="e">
        <f>IF(AND('IOC Input'!#REF!="M-OP",'IOC Input'!#REF!&lt;50000),'IOC Input'!#REF!,IF(AND('IOC Input'!#REF!="M-OP",'IOC Input'!#REF!&gt;=50000),'IOC Input'!#REF!,""))</f>
        <v>#REF!</v>
      </c>
      <c r="E514" s="103" t="e">
        <f>IF(AND('IOC Input'!#REF!="M-OP",'IOC Input'!#REF!&lt;50000),'IOC Input'!#REF!,IF(AND('IOC Input'!#REF!="M-OP",'IOC Input'!#REF!&gt;=50000),'IOC Input'!#REF!,""))</f>
        <v>#REF!</v>
      </c>
      <c r="F514" s="103" t="e">
        <f>IF(AND('IOC Input'!#REF!="M-OP",'IOC Input'!#REF!&lt;50000),'IOC Input'!#REF!,IF(AND('IOC Input'!#REF!="M-OP",'IOC Input'!#REF!&gt;=50000),'IOC Input'!#REF!,""))</f>
        <v>#REF!</v>
      </c>
      <c r="G514" s="103" t="e">
        <f>IF(AND('IOC Input'!#REF!="M-OP",'IOC Input'!#REF!&lt;50000),'IOC Input'!#REF!,IF(AND('IOC Input'!#REF!="M-OP",'IOC Input'!#REF!&gt;=50000),'IOC Input'!#REF!,""))</f>
        <v>#REF!</v>
      </c>
      <c r="H514" s="103" t="e">
        <f>IF(AND('IOC Input'!#REF!="M-OP",'IOC Input'!#REF!&lt;50000),'IOC Input'!#REF!,IF(AND('IOC Input'!#REF!="M-OP",'IOC Input'!#REF!&gt;=50000),'IOC Input'!#REF!,""))</f>
        <v>#REF!</v>
      </c>
      <c r="I514" s="103" t="e">
        <f>IF(AND('IOC Input'!#REF!="M-OP",'IOC Input'!#REF!&lt;50000),'IOC Input'!#REF!,IF(AND('IOC Input'!#REF!="M-OP",'IOC Input'!#REF!&gt;=50000),'IOC Input'!#REF!,""))</f>
        <v>#REF!</v>
      </c>
      <c r="J514" s="105" t="e">
        <f>IF(AND('IOC Input'!#REF!="M-OP",'IOC Input'!#REF!&lt;50000),RIGHT('IOC Input'!#REF!,6),IF(AND('IOC Input'!#REF!="M-OP",'IOC Input'!#REF!&gt;=50000),RIGHT('IOC Input'!#REF!,6),""))</f>
        <v>#REF!</v>
      </c>
      <c r="K514" s="106" t="e">
        <f>IF(AND('IOC Input'!#REF!="M-OP",'IOC Input'!#REF!="C"),'IOC Input'!#REF!,"")</f>
        <v>#REF!</v>
      </c>
      <c r="L514" s="106" t="e">
        <f>IF(AND('IOC Input'!#REF!="M-OP",'IOC Input'!#REF!="D"),'IOC Input'!#REF!,"")</f>
        <v>#REF!</v>
      </c>
      <c r="M514" t="e">
        <f t="shared" si="52"/>
        <v>#REF!</v>
      </c>
    </row>
    <row r="515" spans="1:13" ht="18.75">
      <c r="A515" s="102" t="s">
        <v>111</v>
      </c>
      <c r="B515" s="103" t="e">
        <f>IF(AND('IOC Input'!#REF!="M-OP",'IOC Input'!#REF!&lt;50000),'IOC Input'!#REF!,IF(AND('IOC Input'!#REF!="M-OP",'IOC Input'!#REF!&gt;=50000),'IOC Input'!#REF!,""))</f>
        <v>#REF!</v>
      </c>
      <c r="C515" s="103" t="e">
        <f>IF(AND('IOC Input'!#REF!="M-OP",'IOC Input'!#REF!&lt;50000),'IOC Input'!#REF!,IF(AND('IOC Input'!#REF!="M-OP",'IOC Input'!#REF!&gt;=50000),'IOC Input'!#REF!,""))</f>
        <v>#REF!</v>
      </c>
      <c r="D515" s="103" t="e">
        <f>IF(AND('IOC Input'!#REF!="M-OP",'IOC Input'!#REF!&lt;50000),'IOC Input'!#REF!,IF(AND('IOC Input'!#REF!="M-OP",'IOC Input'!#REF!&gt;=50000),'IOC Input'!#REF!,""))</f>
        <v>#REF!</v>
      </c>
      <c r="E515" s="103" t="e">
        <f>IF(AND('IOC Input'!#REF!="M-OP",'IOC Input'!#REF!&lt;50000),'IOC Input'!#REF!,IF(AND('IOC Input'!#REF!="M-OP",'IOC Input'!#REF!&gt;=50000),'IOC Input'!#REF!,""))</f>
        <v>#REF!</v>
      </c>
      <c r="F515" s="103" t="e">
        <f>IF(AND('IOC Input'!#REF!="M-OP",'IOC Input'!#REF!&lt;50000),'IOC Input'!#REF!,IF(AND('IOC Input'!#REF!="M-OP",'IOC Input'!#REF!&gt;=50000),'IOC Input'!#REF!,""))</f>
        <v>#REF!</v>
      </c>
      <c r="G515" s="103" t="e">
        <f>IF(AND('IOC Input'!#REF!="M-OP",'IOC Input'!#REF!&lt;50000),'IOC Input'!#REF!,IF(AND('IOC Input'!#REF!="M-OP",'IOC Input'!#REF!&gt;=50000),'IOC Input'!#REF!,""))</f>
        <v>#REF!</v>
      </c>
      <c r="H515" s="107"/>
      <c r="I515" s="103" t="e">
        <f>IF(AND('IOC Input'!#REF!="M-OP",'IOC Input'!#REF!&lt;50000),'IOC Input'!#REF!,IF(AND('IOC Input'!#REF!="M-OP",'IOC Input'!#REF!&gt;=50000),'IOC Input'!#REF!,""))</f>
        <v>#REF!</v>
      </c>
      <c r="J515" s="105" t="e">
        <f>IF(AND('IOC Input'!#REF!="M-OP",'IOC Input'!#REF!&lt;50000),RIGHT('IOC Input'!#REF!,6),IF(AND('IOC Input'!#REF!="M-OP",'IOC Input'!#REF!&gt;=50000),RIGHT('IOC Input'!#REF!,6),""))</f>
        <v>#REF!</v>
      </c>
      <c r="K515" s="106" t="e">
        <f>IF(AND('IOC Input'!#REF!="M-OP",'IOC Input'!#REF!="C"),'IOC Input'!#REF!,"")</f>
        <v>#REF!</v>
      </c>
      <c r="L515" s="106" t="e">
        <f>IF(AND('IOC Input'!#REF!="M-OP",'IOC Input'!#REF!="D"),'IOC Input'!#REF!,"")</f>
        <v>#REF!</v>
      </c>
      <c r="M515" t="e">
        <f t="shared" si="52"/>
        <v>#REF!</v>
      </c>
    </row>
    <row r="516" spans="1:13" ht="18.75">
      <c r="A516" s="102"/>
      <c r="B516" s="103"/>
      <c r="C516" s="104"/>
      <c r="D516" s="103"/>
      <c r="E516" s="104"/>
      <c r="F516" s="103"/>
      <c r="G516" s="103"/>
      <c r="H516" s="104"/>
      <c r="I516" s="103"/>
      <c r="J516" s="105"/>
      <c r="K516" s="106"/>
      <c r="L516" s="106"/>
    </row>
    <row r="517" spans="1:13" ht="18.75">
      <c r="A517" s="102" t="s">
        <v>111</v>
      </c>
      <c r="B517" s="103" t="e">
        <f>IF(AND('IOC Input'!#REF!="M-OP",'IOC Input'!#REF!&lt;50000),"119503",IF(AND('IOC Input'!#REF!="M-OP",'IOC Input'!#REF!&gt;=50000),"119500",""))</f>
        <v>#REF!</v>
      </c>
      <c r="C517" s="104"/>
      <c r="D517" s="103"/>
      <c r="E517" s="104"/>
      <c r="F517" s="103"/>
      <c r="G517" s="103"/>
      <c r="H517" s="103" t="e">
        <f>IF(AND('IOC Input'!#REF!="M-OP",'IOC Input'!#REF!&lt;50000),'IOC Input'!#REF!,IF(AND('IOC Input'!#REF!="M-OP",'IOC Input'!#REF!&gt;=50000),'IOC Input'!#REF!,""))</f>
        <v>#REF!</v>
      </c>
      <c r="I517" s="103" t="e">
        <f>+I518</f>
        <v>#REF!</v>
      </c>
      <c r="J517" s="105" t="e">
        <f>+J518</f>
        <v>#REF!</v>
      </c>
      <c r="K517" s="106" t="e">
        <f>IF(AND('IOC Input'!#REF!="M-OP",'IOC Input'!#REF!="C"),'IOC Input'!#REF!,"")</f>
        <v>#REF!</v>
      </c>
      <c r="L517" s="106" t="e">
        <f>IF(AND('IOC Input'!#REF!="M-OP",'IOC Input'!#REF!="D"),'IOC Input'!#REF!,"")</f>
        <v>#REF!</v>
      </c>
      <c r="M517" t="e">
        <f>IF(SUM(K517:L517)&gt;0,1,0)</f>
        <v>#REF!</v>
      </c>
    </row>
    <row r="518" spans="1:13" ht="18.75">
      <c r="A518" s="102" t="s">
        <v>111</v>
      </c>
      <c r="B518" s="103" t="e">
        <f>IF(AND('IOC Input'!#REF!="M-OP",'IOC Input'!#REF!&lt;50000),'IOC Input'!#REF!,IF(AND('IOC Input'!#REF!="M-OP",'IOC Input'!#REF!&gt;=50000),'IOC Input'!#REF!,""))</f>
        <v>#REF!</v>
      </c>
      <c r="C518" s="103" t="e">
        <f>IF(AND('IOC Input'!#REF!="M-OP",'IOC Input'!#REF!&lt;50000),'IOC Input'!#REF!,IF(AND('IOC Input'!#REF!="M-OP",'IOC Input'!#REF!&gt;=50000),'IOC Input'!#REF!,""))</f>
        <v>#REF!</v>
      </c>
      <c r="D518" s="103" t="e">
        <f>IF(AND('IOC Input'!#REF!="M-OP",'IOC Input'!#REF!&lt;50000),'IOC Input'!#REF!,IF(AND('IOC Input'!#REF!="M-OP",'IOC Input'!#REF!&gt;=50000),'IOC Input'!#REF!,""))</f>
        <v>#REF!</v>
      </c>
      <c r="E518" s="103" t="e">
        <f>IF(AND('IOC Input'!#REF!="M-OP",'IOC Input'!#REF!&lt;50000),'IOC Input'!#REF!,IF(AND('IOC Input'!#REF!="M-OP",'IOC Input'!#REF!&gt;=50000),'IOC Input'!#REF!,""))</f>
        <v>#REF!</v>
      </c>
      <c r="F518" s="103" t="e">
        <f>IF(AND('IOC Input'!#REF!="M-OP",'IOC Input'!#REF!&lt;50000),'IOC Input'!#REF!,IF(AND('IOC Input'!#REF!="M-OP",'IOC Input'!#REF!&gt;=50000),'IOC Input'!#REF!,""))</f>
        <v>#REF!</v>
      </c>
      <c r="G518" s="103" t="e">
        <f>IF(AND('IOC Input'!#REF!="M-OP",'IOC Input'!#REF!&lt;50000),'IOC Input'!#REF!,IF(AND('IOC Input'!#REF!="M-OP",'IOC Input'!#REF!&gt;=50000),'IOC Input'!#REF!,""))</f>
        <v>#REF!</v>
      </c>
      <c r="H518" s="103" t="e">
        <f>IF(AND('IOC Input'!#REF!="M-OP",'IOC Input'!#REF!&lt;50000),'IOC Input'!#REF!,IF(AND('IOC Input'!#REF!="M-OP",'IOC Input'!#REF!&gt;=50000),'IOC Input'!#REF!,""))</f>
        <v>#REF!</v>
      </c>
      <c r="I518" s="103" t="e">
        <f>IF(AND('IOC Input'!#REF!="M-OP",'IOC Input'!#REF!&lt;50000),'IOC Input'!#REF!,IF(AND('IOC Input'!#REF!="M-OP",'IOC Input'!#REF!&gt;=50000),'IOC Input'!#REF!,""))</f>
        <v>#REF!</v>
      </c>
      <c r="J518" s="105" t="e">
        <f>IF(AND('IOC Input'!#REF!="M-OP",'IOC Input'!#REF!&lt;50000),RIGHT('IOC Input'!#REF!,6),IF(AND('IOC Input'!#REF!="M-OP",'IOC Input'!#REF!&gt;=50000),RIGHT('IOC Input'!#REF!,6),""))</f>
        <v>#REF!</v>
      </c>
      <c r="K518" s="106" t="e">
        <f>IF(AND('IOC Input'!#REF!="M-OP",'IOC Input'!#REF!="C"),'IOC Input'!#REF!,"")</f>
        <v>#REF!</v>
      </c>
      <c r="L518" s="106" t="e">
        <f>IF(AND('IOC Input'!#REF!="M-OP",'IOC Input'!#REF!="D"),'IOC Input'!#REF!,"")</f>
        <v>#REF!</v>
      </c>
      <c r="M518" t="e">
        <f t="shared" ref="M518:M524" si="53">IF(SUM(K518:L518)&gt;0,1,0)</f>
        <v>#REF!</v>
      </c>
    </row>
    <row r="519" spans="1:13" ht="18.75">
      <c r="A519" s="102" t="s">
        <v>111</v>
      </c>
      <c r="B519" s="103" t="e">
        <f>IF(AND('IOC Input'!#REF!="M-OP",'IOC Input'!#REF!&lt;50000),'IOC Input'!#REF!,IF(AND('IOC Input'!#REF!="M-OP",'IOC Input'!#REF!&gt;=50000),'IOC Input'!#REF!,""))</f>
        <v>#REF!</v>
      </c>
      <c r="C519" s="103" t="e">
        <f>IF(AND('IOC Input'!#REF!="M-OP",'IOC Input'!#REF!&lt;50000),'IOC Input'!#REF!,IF(AND('IOC Input'!#REF!="M-OP",'IOC Input'!#REF!&gt;=50000),'IOC Input'!#REF!,""))</f>
        <v>#REF!</v>
      </c>
      <c r="D519" s="103" t="e">
        <f>IF(AND('IOC Input'!#REF!="M-OP",'IOC Input'!#REF!&lt;50000),'IOC Input'!#REF!,IF(AND('IOC Input'!#REF!="M-OP",'IOC Input'!#REF!&gt;=50000),'IOC Input'!#REF!,""))</f>
        <v>#REF!</v>
      </c>
      <c r="E519" s="103" t="e">
        <f>IF(AND('IOC Input'!#REF!="M-OP",'IOC Input'!#REF!&lt;50000),'IOC Input'!#REF!,IF(AND('IOC Input'!#REF!="M-OP",'IOC Input'!#REF!&gt;=50000),'IOC Input'!#REF!,""))</f>
        <v>#REF!</v>
      </c>
      <c r="F519" s="103" t="e">
        <f>IF(AND('IOC Input'!#REF!="M-OP",'IOC Input'!#REF!&lt;50000),'IOC Input'!#REF!,IF(AND('IOC Input'!#REF!="M-OP",'IOC Input'!#REF!&gt;=50000),'IOC Input'!#REF!,""))</f>
        <v>#REF!</v>
      </c>
      <c r="G519" s="103" t="e">
        <f>IF(AND('IOC Input'!#REF!="M-OP",'IOC Input'!#REF!&lt;50000),'IOC Input'!#REF!,IF(AND('IOC Input'!#REF!="M-OP",'IOC Input'!#REF!&gt;=50000),'IOC Input'!#REF!,""))</f>
        <v>#REF!</v>
      </c>
      <c r="H519" s="103" t="e">
        <f>IF(AND('IOC Input'!#REF!="M-OP",'IOC Input'!#REF!&lt;50000),'IOC Input'!#REF!,IF(AND('IOC Input'!#REF!="M-OP",'IOC Input'!#REF!&gt;=50000),'IOC Input'!#REF!,""))</f>
        <v>#REF!</v>
      </c>
      <c r="I519" s="103" t="e">
        <f>IF(AND('IOC Input'!#REF!="M-OP",'IOC Input'!#REF!&lt;50000),'IOC Input'!#REF!,IF(AND('IOC Input'!#REF!="M-OP",'IOC Input'!#REF!&gt;=50000),'IOC Input'!#REF!,""))</f>
        <v>#REF!</v>
      </c>
      <c r="J519" s="105" t="e">
        <f>IF(AND('IOC Input'!#REF!="M-OP",'IOC Input'!#REF!&lt;50000),RIGHT('IOC Input'!#REF!,6),IF(AND('IOC Input'!#REF!="M-OP",'IOC Input'!#REF!&gt;=50000),RIGHT('IOC Input'!#REF!,6),""))</f>
        <v>#REF!</v>
      </c>
      <c r="K519" s="106" t="e">
        <f>IF(AND('IOC Input'!#REF!="M-OP",'IOC Input'!#REF!="C"),'IOC Input'!#REF!,"")</f>
        <v>#REF!</v>
      </c>
      <c r="L519" s="106" t="e">
        <f>IF(AND('IOC Input'!#REF!="M-OP",'IOC Input'!#REF!="D"),'IOC Input'!#REF!,"")</f>
        <v>#REF!</v>
      </c>
      <c r="M519" t="e">
        <f t="shared" si="53"/>
        <v>#REF!</v>
      </c>
    </row>
    <row r="520" spans="1:13" ht="18.75">
      <c r="A520" s="102" t="s">
        <v>111</v>
      </c>
      <c r="B520" s="103" t="e">
        <f>IF(AND('IOC Input'!#REF!="M-OP",'IOC Input'!#REF!&lt;50000),'IOC Input'!#REF!,IF(AND('IOC Input'!#REF!="M-OP",'IOC Input'!#REF!&gt;=50000),'IOC Input'!#REF!,""))</f>
        <v>#REF!</v>
      </c>
      <c r="C520" s="103" t="e">
        <f>IF(AND('IOC Input'!#REF!="M-OP",'IOC Input'!#REF!&lt;50000),'IOC Input'!#REF!,IF(AND('IOC Input'!#REF!="M-OP",'IOC Input'!#REF!&gt;=50000),'IOC Input'!#REF!,""))</f>
        <v>#REF!</v>
      </c>
      <c r="D520" s="103" t="e">
        <f>IF(AND('IOC Input'!#REF!="M-OP",'IOC Input'!#REF!&lt;50000),'IOC Input'!#REF!,IF(AND('IOC Input'!#REF!="M-OP",'IOC Input'!#REF!&gt;=50000),'IOC Input'!#REF!,""))</f>
        <v>#REF!</v>
      </c>
      <c r="E520" s="103" t="e">
        <f>IF(AND('IOC Input'!#REF!="M-OP",'IOC Input'!#REF!&lt;50000),'IOC Input'!#REF!,IF(AND('IOC Input'!#REF!="M-OP",'IOC Input'!#REF!&gt;=50000),'IOC Input'!#REF!,""))</f>
        <v>#REF!</v>
      </c>
      <c r="F520" s="103" t="e">
        <f>IF(AND('IOC Input'!#REF!="M-OP",'IOC Input'!#REF!&lt;50000),'IOC Input'!#REF!,IF(AND('IOC Input'!#REF!="M-OP",'IOC Input'!#REF!&gt;=50000),'IOC Input'!#REF!,""))</f>
        <v>#REF!</v>
      </c>
      <c r="G520" s="103" t="e">
        <f>IF(AND('IOC Input'!#REF!="M-OP",'IOC Input'!#REF!&lt;50000),'IOC Input'!#REF!,IF(AND('IOC Input'!#REF!="M-OP",'IOC Input'!#REF!&gt;=50000),'IOC Input'!#REF!,""))</f>
        <v>#REF!</v>
      </c>
      <c r="H520" s="103" t="e">
        <f>IF(AND('IOC Input'!#REF!="M-OP",'IOC Input'!#REF!&lt;50000),'IOC Input'!#REF!,IF(AND('IOC Input'!#REF!="M-OP",'IOC Input'!#REF!&gt;=50000),'IOC Input'!#REF!,""))</f>
        <v>#REF!</v>
      </c>
      <c r="I520" s="103" t="e">
        <f>IF(AND('IOC Input'!#REF!="M-OP",'IOC Input'!#REF!&lt;50000),'IOC Input'!#REF!,IF(AND('IOC Input'!#REF!="M-OP",'IOC Input'!#REF!&gt;=50000),'IOC Input'!#REF!,""))</f>
        <v>#REF!</v>
      </c>
      <c r="J520" s="105" t="e">
        <f>IF(AND('IOC Input'!#REF!="M-OP",'IOC Input'!#REF!&lt;50000),RIGHT('IOC Input'!#REF!,6),IF(AND('IOC Input'!#REF!="M-OP",'IOC Input'!#REF!&gt;=50000),RIGHT('IOC Input'!#REF!,6),""))</f>
        <v>#REF!</v>
      </c>
      <c r="K520" s="106" t="e">
        <f>IF(AND('IOC Input'!#REF!="M-OP",'IOC Input'!#REF!="C"),'IOC Input'!#REF!,"")</f>
        <v>#REF!</v>
      </c>
      <c r="L520" s="106" t="e">
        <f>IF(AND('IOC Input'!#REF!="M-OP",'IOC Input'!#REF!="D"),'IOC Input'!#REF!,"")</f>
        <v>#REF!</v>
      </c>
      <c r="M520" t="e">
        <f t="shared" si="53"/>
        <v>#REF!</v>
      </c>
    </row>
    <row r="521" spans="1:13" ht="18.75">
      <c r="A521" s="102" t="s">
        <v>111</v>
      </c>
      <c r="B521" s="103" t="e">
        <f>IF(AND('IOC Input'!#REF!="M-OP",'IOC Input'!#REF!&lt;50000),'IOC Input'!#REF!,IF(AND('IOC Input'!#REF!="M-OP",'IOC Input'!#REF!&gt;=50000),'IOC Input'!#REF!,""))</f>
        <v>#REF!</v>
      </c>
      <c r="C521" s="103" t="e">
        <f>IF(AND('IOC Input'!#REF!="M-OP",'IOC Input'!#REF!&lt;50000),'IOC Input'!#REF!,IF(AND('IOC Input'!#REF!="M-OP",'IOC Input'!#REF!&gt;=50000),'IOC Input'!#REF!,""))</f>
        <v>#REF!</v>
      </c>
      <c r="D521" s="103" t="e">
        <f>IF(AND('IOC Input'!#REF!="M-OP",'IOC Input'!#REF!&lt;50000),'IOC Input'!#REF!,IF(AND('IOC Input'!#REF!="M-OP",'IOC Input'!#REF!&gt;=50000),'IOC Input'!#REF!,""))</f>
        <v>#REF!</v>
      </c>
      <c r="E521" s="103" t="e">
        <f>IF(AND('IOC Input'!#REF!="M-OP",'IOC Input'!#REF!&lt;50000),'IOC Input'!#REF!,IF(AND('IOC Input'!#REF!="M-OP",'IOC Input'!#REF!&gt;=50000),'IOC Input'!#REF!,""))</f>
        <v>#REF!</v>
      </c>
      <c r="F521" s="103" t="e">
        <f>IF(AND('IOC Input'!#REF!="M-OP",'IOC Input'!#REF!&lt;50000),'IOC Input'!#REF!,IF(AND('IOC Input'!#REF!="M-OP",'IOC Input'!#REF!&gt;=50000),'IOC Input'!#REF!,""))</f>
        <v>#REF!</v>
      </c>
      <c r="G521" s="103" t="e">
        <f>IF(AND('IOC Input'!#REF!="M-OP",'IOC Input'!#REF!&lt;50000),'IOC Input'!#REF!,IF(AND('IOC Input'!#REF!="M-OP",'IOC Input'!#REF!&gt;=50000),'IOC Input'!#REF!,""))</f>
        <v>#REF!</v>
      </c>
      <c r="H521" s="103" t="e">
        <f>IF(AND('IOC Input'!#REF!="M-OP",'IOC Input'!#REF!&lt;50000),'IOC Input'!#REF!,IF(AND('IOC Input'!#REF!="M-OP",'IOC Input'!#REF!&gt;=50000),'IOC Input'!#REF!,""))</f>
        <v>#REF!</v>
      </c>
      <c r="I521" s="103" t="e">
        <f>IF(AND('IOC Input'!#REF!="M-OP",'IOC Input'!#REF!&lt;50000),'IOC Input'!#REF!,IF(AND('IOC Input'!#REF!="M-OP",'IOC Input'!#REF!&gt;=50000),'IOC Input'!#REF!,""))</f>
        <v>#REF!</v>
      </c>
      <c r="J521" s="105" t="e">
        <f>IF(AND('IOC Input'!#REF!="M-OP",'IOC Input'!#REF!&lt;50000),RIGHT('IOC Input'!#REF!,6),IF(AND('IOC Input'!#REF!="M-OP",'IOC Input'!#REF!&gt;=50000),RIGHT('IOC Input'!#REF!,6),""))</f>
        <v>#REF!</v>
      </c>
      <c r="K521" s="106" t="e">
        <f>IF(AND('IOC Input'!#REF!="M-OP",'IOC Input'!#REF!="C"),'IOC Input'!#REF!,"")</f>
        <v>#REF!</v>
      </c>
      <c r="L521" s="106" t="e">
        <f>IF(AND('IOC Input'!#REF!="M-OP",'IOC Input'!#REF!="D"),'IOC Input'!#REF!,"")</f>
        <v>#REF!</v>
      </c>
      <c r="M521" t="e">
        <f t="shared" si="53"/>
        <v>#REF!</v>
      </c>
    </row>
    <row r="522" spans="1:13" ht="18.75">
      <c r="A522" s="102" t="s">
        <v>111</v>
      </c>
      <c r="B522" s="103" t="e">
        <f>IF(AND('IOC Input'!#REF!="M-OP",'IOC Input'!#REF!&lt;50000),'IOC Input'!#REF!,IF(AND('IOC Input'!#REF!="M-OP",'IOC Input'!#REF!&gt;=50000),'IOC Input'!#REF!,""))</f>
        <v>#REF!</v>
      </c>
      <c r="C522" s="103" t="e">
        <f>IF(AND('IOC Input'!#REF!="M-OP",'IOC Input'!#REF!&lt;50000),'IOC Input'!#REF!,IF(AND('IOC Input'!#REF!="M-OP",'IOC Input'!#REF!&gt;=50000),'IOC Input'!#REF!,""))</f>
        <v>#REF!</v>
      </c>
      <c r="D522" s="103" t="e">
        <f>IF(AND('IOC Input'!#REF!="M-OP",'IOC Input'!#REF!&lt;50000),'IOC Input'!#REF!,IF(AND('IOC Input'!#REF!="M-OP",'IOC Input'!#REF!&gt;=50000),'IOC Input'!#REF!,""))</f>
        <v>#REF!</v>
      </c>
      <c r="E522" s="103" t="e">
        <f>IF(AND('IOC Input'!#REF!="M-OP",'IOC Input'!#REF!&lt;50000),'IOC Input'!#REF!,IF(AND('IOC Input'!#REF!="M-OP",'IOC Input'!#REF!&gt;=50000),'IOC Input'!#REF!,""))</f>
        <v>#REF!</v>
      </c>
      <c r="F522" s="103" t="e">
        <f>IF(AND('IOC Input'!#REF!="M-OP",'IOC Input'!#REF!&lt;50000),'IOC Input'!#REF!,IF(AND('IOC Input'!#REF!="M-OP",'IOC Input'!#REF!&gt;=50000),'IOC Input'!#REF!,""))</f>
        <v>#REF!</v>
      </c>
      <c r="G522" s="103" t="e">
        <f>IF(AND('IOC Input'!#REF!="M-OP",'IOC Input'!#REF!&lt;50000),'IOC Input'!#REF!,IF(AND('IOC Input'!#REF!="M-OP",'IOC Input'!#REF!&gt;=50000),'IOC Input'!#REF!,""))</f>
        <v>#REF!</v>
      </c>
      <c r="H522" s="103" t="e">
        <f>IF(AND('IOC Input'!#REF!="M-OP",'IOC Input'!#REF!&lt;50000),'IOC Input'!#REF!,IF(AND('IOC Input'!#REF!="M-OP",'IOC Input'!#REF!&gt;=50000),'IOC Input'!#REF!,""))</f>
        <v>#REF!</v>
      </c>
      <c r="I522" s="103" t="e">
        <f>IF(AND('IOC Input'!#REF!="M-OP",'IOC Input'!#REF!&lt;50000),'IOC Input'!#REF!,IF(AND('IOC Input'!#REF!="M-OP",'IOC Input'!#REF!&gt;=50000),'IOC Input'!#REF!,""))</f>
        <v>#REF!</v>
      </c>
      <c r="J522" s="105" t="e">
        <f>IF(AND('IOC Input'!#REF!="M-OP",'IOC Input'!#REF!&lt;50000),RIGHT('IOC Input'!#REF!,6),IF(AND('IOC Input'!#REF!="M-OP",'IOC Input'!#REF!&gt;=50000),RIGHT('IOC Input'!#REF!,6),""))</f>
        <v>#REF!</v>
      </c>
      <c r="K522" s="106" t="e">
        <f>IF(AND('IOC Input'!#REF!="M-OP",'IOC Input'!#REF!="C"),'IOC Input'!#REF!,"")</f>
        <v>#REF!</v>
      </c>
      <c r="L522" s="106" t="e">
        <f>IF(AND('IOC Input'!#REF!="M-OP",'IOC Input'!#REF!="D"),'IOC Input'!#REF!,"")</f>
        <v>#REF!</v>
      </c>
      <c r="M522" t="e">
        <f t="shared" si="53"/>
        <v>#REF!</v>
      </c>
    </row>
    <row r="523" spans="1:13" ht="18.75">
      <c r="A523" s="102" t="s">
        <v>111</v>
      </c>
      <c r="B523" s="103" t="e">
        <f>IF(AND('IOC Input'!#REF!="M-OP",'IOC Input'!#REF!&lt;50000),'IOC Input'!#REF!,IF(AND('IOC Input'!#REF!="M-OP",'IOC Input'!#REF!&gt;=50000),'IOC Input'!#REF!,""))</f>
        <v>#REF!</v>
      </c>
      <c r="C523" s="103" t="e">
        <f>IF(AND('IOC Input'!#REF!="M-OP",'IOC Input'!#REF!&lt;50000),'IOC Input'!#REF!,IF(AND('IOC Input'!#REF!="M-OP",'IOC Input'!#REF!&gt;=50000),'IOC Input'!#REF!,""))</f>
        <v>#REF!</v>
      </c>
      <c r="D523" s="103" t="e">
        <f>IF(AND('IOC Input'!#REF!="M-OP",'IOC Input'!#REF!&lt;50000),'IOC Input'!#REF!,IF(AND('IOC Input'!#REF!="M-OP",'IOC Input'!#REF!&gt;=50000),'IOC Input'!#REF!,""))</f>
        <v>#REF!</v>
      </c>
      <c r="E523" s="103" t="e">
        <f>IF(AND('IOC Input'!#REF!="M-OP",'IOC Input'!#REF!&lt;50000),'IOC Input'!#REF!,IF(AND('IOC Input'!#REF!="M-OP",'IOC Input'!#REF!&gt;=50000),'IOC Input'!#REF!,""))</f>
        <v>#REF!</v>
      </c>
      <c r="F523" s="103" t="e">
        <f>IF(AND('IOC Input'!#REF!="M-OP",'IOC Input'!#REF!&lt;50000),'IOC Input'!#REF!,IF(AND('IOC Input'!#REF!="M-OP",'IOC Input'!#REF!&gt;=50000),'IOC Input'!#REF!,""))</f>
        <v>#REF!</v>
      </c>
      <c r="G523" s="103" t="e">
        <f>IF(AND('IOC Input'!#REF!="M-OP",'IOC Input'!#REF!&lt;50000),'IOC Input'!#REF!,IF(AND('IOC Input'!#REF!="M-OP",'IOC Input'!#REF!&gt;=50000),'IOC Input'!#REF!,""))</f>
        <v>#REF!</v>
      </c>
      <c r="H523" s="103" t="e">
        <f>IF(AND('IOC Input'!#REF!="M-OP",'IOC Input'!#REF!&lt;50000),'IOC Input'!#REF!,IF(AND('IOC Input'!#REF!="M-OP",'IOC Input'!#REF!&gt;=50000),'IOC Input'!#REF!,""))</f>
        <v>#REF!</v>
      </c>
      <c r="I523" s="103" t="e">
        <f>IF(AND('IOC Input'!#REF!="M-OP",'IOC Input'!#REF!&lt;50000),'IOC Input'!#REF!,IF(AND('IOC Input'!#REF!="M-OP",'IOC Input'!#REF!&gt;=50000),'IOC Input'!#REF!,""))</f>
        <v>#REF!</v>
      </c>
      <c r="J523" s="105" t="e">
        <f>IF(AND('IOC Input'!#REF!="M-OP",'IOC Input'!#REF!&lt;50000),RIGHT('IOC Input'!#REF!,6),IF(AND('IOC Input'!#REF!="M-OP",'IOC Input'!#REF!&gt;=50000),RIGHT('IOC Input'!#REF!,6),""))</f>
        <v>#REF!</v>
      </c>
      <c r="K523" s="106" t="e">
        <f>IF(AND('IOC Input'!#REF!="M-OP",'IOC Input'!#REF!="C"),'IOC Input'!#REF!,"")</f>
        <v>#REF!</v>
      </c>
      <c r="L523" s="106" t="e">
        <f>IF(AND('IOC Input'!#REF!="M-OP",'IOC Input'!#REF!="D"),'IOC Input'!#REF!,"")</f>
        <v>#REF!</v>
      </c>
      <c r="M523" t="e">
        <f t="shared" si="53"/>
        <v>#REF!</v>
      </c>
    </row>
    <row r="524" spans="1:13" ht="18.75">
      <c r="A524" s="102" t="s">
        <v>111</v>
      </c>
      <c r="B524" s="103" t="e">
        <f>IF(AND('IOC Input'!#REF!="M-OP",'IOC Input'!#REF!&lt;50000),'IOC Input'!#REF!,IF(AND('IOC Input'!#REF!="M-OP",'IOC Input'!#REF!&gt;=50000),'IOC Input'!#REF!,""))</f>
        <v>#REF!</v>
      </c>
      <c r="C524" s="103" t="e">
        <f>IF(AND('IOC Input'!#REF!="M-OP",'IOC Input'!#REF!&lt;50000),'IOC Input'!#REF!,IF(AND('IOC Input'!#REF!="M-OP",'IOC Input'!#REF!&gt;=50000),'IOC Input'!#REF!,""))</f>
        <v>#REF!</v>
      </c>
      <c r="D524" s="103" t="e">
        <f>IF(AND('IOC Input'!#REF!="M-OP",'IOC Input'!#REF!&lt;50000),'IOC Input'!#REF!,IF(AND('IOC Input'!#REF!="M-OP",'IOC Input'!#REF!&gt;=50000),'IOC Input'!#REF!,""))</f>
        <v>#REF!</v>
      </c>
      <c r="E524" s="103" t="e">
        <f>IF(AND('IOC Input'!#REF!="M-OP",'IOC Input'!#REF!&lt;50000),'IOC Input'!#REF!,IF(AND('IOC Input'!#REF!="M-OP",'IOC Input'!#REF!&gt;=50000),'IOC Input'!#REF!,""))</f>
        <v>#REF!</v>
      </c>
      <c r="F524" s="103" t="e">
        <f>IF(AND('IOC Input'!#REF!="M-OP",'IOC Input'!#REF!&lt;50000),'IOC Input'!#REF!,IF(AND('IOC Input'!#REF!="M-OP",'IOC Input'!#REF!&gt;=50000),'IOC Input'!#REF!,""))</f>
        <v>#REF!</v>
      </c>
      <c r="G524" s="103" t="e">
        <f>IF(AND('IOC Input'!#REF!="M-OP",'IOC Input'!#REF!&lt;50000),'IOC Input'!#REF!,IF(AND('IOC Input'!#REF!="M-OP",'IOC Input'!#REF!&gt;=50000),'IOC Input'!#REF!,""))</f>
        <v>#REF!</v>
      </c>
      <c r="H524" s="107"/>
      <c r="I524" s="103" t="e">
        <f>IF(AND('IOC Input'!#REF!="M-OP",'IOC Input'!#REF!&lt;50000),'IOC Input'!#REF!,IF(AND('IOC Input'!#REF!="M-OP",'IOC Input'!#REF!&gt;=50000),'IOC Input'!#REF!,""))</f>
        <v>#REF!</v>
      </c>
      <c r="J524" s="105" t="e">
        <f>IF(AND('IOC Input'!#REF!="M-OP",'IOC Input'!#REF!&lt;50000),RIGHT('IOC Input'!#REF!,6),IF(AND('IOC Input'!#REF!="M-OP",'IOC Input'!#REF!&gt;=50000),RIGHT('IOC Input'!#REF!,6),""))</f>
        <v>#REF!</v>
      </c>
      <c r="K524" s="106" t="e">
        <f>IF(AND('IOC Input'!#REF!="M-OP",'IOC Input'!#REF!="C"),'IOC Input'!#REF!,"")</f>
        <v>#REF!</v>
      </c>
      <c r="L524" s="106" t="e">
        <f>IF(AND('IOC Input'!#REF!="M-OP",'IOC Input'!#REF!="D"),'IOC Input'!#REF!,"")</f>
        <v>#REF!</v>
      </c>
      <c r="M524" t="e">
        <f t="shared" si="53"/>
        <v>#REF!</v>
      </c>
    </row>
    <row r="525" spans="1:13" ht="18.75">
      <c r="A525" s="102"/>
      <c r="B525" s="103"/>
      <c r="C525" s="104"/>
      <c r="D525" s="103"/>
      <c r="E525" s="104"/>
      <c r="F525" s="103"/>
      <c r="G525" s="103"/>
      <c r="H525" s="104"/>
      <c r="I525" s="103"/>
      <c r="J525" s="105"/>
      <c r="K525" s="106"/>
      <c r="L525" s="106"/>
    </row>
    <row r="526" spans="1:13" ht="18.75">
      <c r="A526" s="102" t="s">
        <v>111</v>
      </c>
      <c r="B526" s="103" t="e">
        <f>IF(AND('IOC Input'!#REF!="M-OP",'IOC Input'!#REF!&lt;50000),"119503",IF(AND('IOC Input'!#REF!="M-OP",'IOC Input'!#REF!&gt;=50000),"119500",""))</f>
        <v>#REF!</v>
      </c>
      <c r="C526" s="104"/>
      <c r="D526" s="103"/>
      <c r="E526" s="104"/>
      <c r="F526" s="103"/>
      <c r="G526" s="103"/>
      <c r="H526" s="103" t="e">
        <f>IF(AND('IOC Input'!#REF!="M-OP",'IOC Input'!#REF!&lt;50000),'IOC Input'!#REF!,IF(AND('IOC Input'!#REF!="M-OP",'IOC Input'!#REF!&gt;=50000),'IOC Input'!#REF!,""))</f>
        <v>#REF!</v>
      </c>
      <c r="I526" s="103" t="e">
        <f>+I527</f>
        <v>#REF!</v>
      </c>
      <c r="J526" s="105" t="e">
        <f>+J527</f>
        <v>#REF!</v>
      </c>
      <c r="K526" s="106" t="e">
        <f>IF(AND('IOC Input'!#REF!="M-OP",'IOC Input'!#REF!="C"),'IOC Input'!#REF!,"")</f>
        <v>#REF!</v>
      </c>
      <c r="L526" s="106" t="e">
        <f>IF(AND('IOC Input'!#REF!="M-OP",'IOC Input'!#REF!="D"),'IOC Input'!#REF!,"")</f>
        <v>#REF!</v>
      </c>
      <c r="M526" t="e">
        <f>IF(SUM(K526:L526)&gt;0,1,0)</f>
        <v>#REF!</v>
      </c>
    </row>
    <row r="527" spans="1:13" ht="18.75">
      <c r="A527" s="102" t="s">
        <v>111</v>
      </c>
      <c r="B527" s="103" t="e">
        <f>IF(AND('IOC Input'!#REF!="M-OP",'IOC Input'!#REF!&lt;50000),'IOC Input'!#REF!,IF(AND('IOC Input'!#REF!="M-OP",'IOC Input'!#REF!&gt;=50000),'IOC Input'!#REF!,""))</f>
        <v>#REF!</v>
      </c>
      <c r="C527" s="103" t="e">
        <f>IF(AND('IOC Input'!#REF!="M-OP",'IOC Input'!#REF!&lt;50000),'IOC Input'!#REF!,IF(AND('IOC Input'!#REF!="M-OP",'IOC Input'!#REF!&gt;=50000),'IOC Input'!#REF!,""))</f>
        <v>#REF!</v>
      </c>
      <c r="D527" s="103" t="e">
        <f>IF(AND('IOC Input'!#REF!="M-OP",'IOC Input'!#REF!&lt;50000),'IOC Input'!#REF!,IF(AND('IOC Input'!#REF!="M-OP",'IOC Input'!#REF!&gt;=50000),'IOC Input'!#REF!,""))</f>
        <v>#REF!</v>
      </c>
      <c r="E527" s="103" t="e">
        <f>IF(AND('IOC Input'!#REF!="M-OP",'IOC Input'!#REF!&lt;50000),'IOC Input'!#REF!,IF(AND('IOC Input'!#REF!="M-OP",'IOC Input'!#REF!&gt;=50000),'IOC Input'!#REF!,""))</f>
        <v>#REF!</v>
      </c>
      <c r="F527" s="103" t="e">
        <f>IF(AND('IOC Input'!#REF!="M-OP",'IOC Input'!#REF!&lt;50000),'IOC Input'!#REF!,IF(AND('IOC Input'!#REF!="M-OP",'IOC Input'!#REF!&gt;=50000),'IOC Input'!#REF!,""))</f>
        <v>#REF!</v>
      </c>
      <c r="G527" s="103" t="e">
        <f>IF(AND('IOC Input'!#REF!="M-OP",'IOC Input'!#REF!&lt;50000),'IOC Input'!#REF!,IF(AND('IOC Input'!#REF!="M-OP",'IOC Input'!#REF!&gt;=50000),'IOC Input'!#REF!,""))</f>
        <v>#REF!</v>
      </c>
      <c r="H527" s="103" t="e">
        <f>IF(AND('IOC Input'!#REF!="M-OP",'IOC Input'!#REF!&lt;50000),'IOC Input'!#REF!,IF(AND('IOC Input'!#REF!="M-OP",'IOC Input'!#REF!&gt;=50000),'IOC Input'!#REF!,""))</f>
        <v>#REF!</v>
      </c>
      <c r="I527" s="103" t="e">
        <f>IF(AND('IOC Input'!#REF!="M-OP",'IOC Input'!#REF!&lt;50000),'IOC Input'!#REF!,IF(AND('IOC Input'!#REF!="M-OP",'IOC Input'!#REF!&gt;=50000),'IOC Input'!#REF!,""))</f>
        <v>#REF!</v>
      </c>
      <c r="J527" s="105" t="e">
        <f>IF(AND('IOC Input'!#REF!="M-OP",'IOC Input'!#REF!&lt;50000),RIGHT('IOC Input'!#REF!,6),IF(AND('IOC Input'!#REF!="M-OP",'IOC Input'!#REF!&gt;=50000),RIGHT('IOC Input'!#REF!,6),""))</f>
        <v>#REF!</v>
      </c>
      <c r="K527" s="106" t="e">
        <f>IF(AND('IOC Input'!#REF!="M-OP",'IOC Input'!#REF!="C"),'IOC Input'!#REF!,"")</f>
        <v>#REF!</v>
      </c>
      <c r="L527" s="106" t="e">
        <f>IF(AND('IOC Input'!#REF!="M-OP",'IOC Input'!#REF!="D"),'IOC Input'!#REF!,"")</f>
        <v>#REF!</v>
      </c>
      <c r="M527" t="e">
        <f t="shared" ref="M527:M533" si="54">IF(SUM(K527:L527)&gt;0,1,0)</f>
        <v>#REF!</v>
      </c>
    </row>
    <row r="528" spans="1:13" ht="18.75">
      <c r="A528" s="102" t="s">
        <v>111</v>
      </c>
      <c r="B528" s="103" t="e">
        <f>IF(AND('IOC Input'!#REF!="M-OP",'IOC Input'!#REF!&lt;50000),'IOC Input'!#REF!,IF(AND('IOC Input'!#REF!="M-OP",'IOC Input'!#REF!&gt;=50000),'IOC Input'!#REF!,""))</f>
        <v>#REF!</v>
      </c>
      <c r="C528" s="103" t="e">
        <f>IF(AND('IOC Input'!#REF!="M-OP",'IOC Input'!#REF!&lt;50000),'IOC Input'!#REF!,IF(AND('IOC Input'!#REF!="M-OP",'IOC Input'!#REF!&gt;=50000),'IOC Input'!#REF!,""))</f>
        <v>#REF!</v>
      </c>
      <c r="D528" s="103" t="e">
        <f>IF(AND('IOC Input'!#REF!="M-OP",'IOC Input'!#REF!&lt;50000),'IOC Input'!#REF!,IF(AND('IOC Input'!#REF!="M-OP",'IOC Input'!#REF!&gt;=50000),'IOC Input'!#REF!,""))</f>
        <v>#REF!</v>
      </c>
      <c r="E528" s="103" t="e">
        <f>IF(AND('IOC Input'!#REF!="M-OP",'IOC Input'!#REF!&lt;50000),'IOC Input'!#REF!,IF(AND('IOC Input'!#REF!="M-OP",'IOC Input'!#REF!&gt;=50000),'IOC Input'!#REF!,""))</f>
        <v>#REF!</v>
      </c>
      <c r="F528" s="103" t="e">
        <f>IF(AND('IOC Input'!#REF!="M-OP",'IOC Input'!#REF!&lt;50000),'IOC Input'!#REF!,IF(AND('IOC Input'!#REF!="M-OP",'IOC Input'!#REF!&gt;=50000),'IOC Input'!#REF!,""))</f>
        <v>#REF!</v>
      </c>
      <c r="G528" s="103" t="e">
        <f>IF(AND('IOC Input'!#REF!="M-OP",'IOC Input'!#REF!&lt;50000),'IOC Input'!#REF!,IF(AND('IOC Input'!#REF!="M-OP",'IOC Input'!#REF!&gt;=50000),'IOC Input'!#REF!,""))</f>
        <v>#REF!</v>
      </c>
      <c r="H528" s="103" t="e">
        <f>IF(AND('IOC Input'!#REF!="M-OP",'IOC Input'!#REF!&lt;50000),'IOC Input'!#REF!,IF(AND('IOC Input'!#REF!="M-OP",'IOC Input'!#REF!&gt;=50000),'IOC Input'!#REF!,""))</f>
        <v>#REF!</v>
      </c>
      <c r="I528" s="103" t="e">
        <f>IF(AND('IOC Input'!#REF!="M-OP",'IOC Input'!#REF!&lt;50000),'IOC Input'!#REF!,IF(AND('IOC Input'!#REF!="M-OP",'IOC Input'!#REF!&gt;=50000),'IOC Input'!#REF!,""))</f>
        <v>#REF!</v>
      </c>
      <c r="J528" s="105" t="e">
        <f>IF(AND('IOC Input'!#REF!="M-OP",'IOC Input'!#REF!&lt;50000),RIGHT('IOC Input'!#REF!,6),IF(AND('IOC Input'!#REF!="M-OP",'IOC Input'!#REF!&gt;=50000),RIGHT('IOC Input'!#REF!,6),""))</f>
        <v>#REF!</v>
      </c>
      <c r="K528" s="106" t="e">
        <f>IF(AND('IOC Input'!#REF!="M-OP",'IOC Input'!#REF!="C"),'IOC Input'!#REF!,"")</f>
        <v>#REF!</v>
      </c>
      <c r="L528" s="106" t="e">
        <f>IF(AND('IOC Input'!#REF!="M-OP",'IOC Input'!#REF!="D"),'IOC Input'!#REF!,"")</f>
        <v>#REF!</v>
      </c>
      <c r="M528" t="e">
        <f t="shared" si="54"/>
        <v>#REF!</v>
      </c>
    </row>
    <row r="529" spans="1:13" ht="18.75">
      <c r="A529" s="102" t="s">
        <v>111</v>
      </c>
      <c r="B529" s="103" t="e">
        <f>IF(AND('IOC Input'!#REF!="M-OP",'IOC Input'!#REF!&lt;50000),'IOC Input'!#REF!,IF(AND('IOC Input'!#REF!="M-OP",'IOC Input'!#REF!&gt;=50000),'IOC Input'!#REF!,""))</f>
        <v>#REF!</v>
      </c>
      <c r="C529" s="103" t="e">
        <f>IF(AND('IOC Input'!#REF!="M-OP",'IOC Input'!#REF!&lt;50000),'IOC Input'!#REF!,IF(AND('IOC Input'!#REF!="M-OP",'IOC Input'!#REF!&gt;=50000),'IOC Input'!#REF!,""))</f>
        <v>#REF!</v>
      </c>
      <c r="D529" s="103" t="e">
        <f>IF(AND('IOC Input'!#REF!="M-OP",'IOC Input'!#REF!&lt;50000),'IOC Input'!#REF!,IF(AND('IOC Input'!#REF!="M-OP",'IOC Input'!#REF!&gt;=50000),'IOC Input'!#REF!,""))</f>
        <v>#REF!</v>
      </c>
      <c r="E529" s="103" t="e">
        <f>IF(AND('IOC Input'!#REF!="M-OP",'IOC Input'!#REF!&lt;50000),'IOC Input'!#REF!,IF(AND('IOC Input'!#REF!="M-OP",'IOC Input'!#REF!&gt;=50000),'IOC Input'!#REF!,""))</f>
        <v>#REF!</v>
      </c>
      <c r="F529" s="103" t="e">
        <f>IF(AND('IOC Input'!#REF!="M-OP",'IOC Input'!#REF!&lt;50000),'IOC Input'!#REF!,IF(AND('IOC Input'!#REF!="M-OP",'IOC Input'!#REF!&gt;=50000),'IOC Input'!#REF!,""))</f>
        <v>#REF!</v>
      </c>
      <c r="G529" s="103" t="e">
        <f>IF(AND('IOC Input'!#REF!="M-OP",'IOC Input'!#REF!&lt;50000),'IOC Input'!#REF!,IF(AND('IOC Input'!#REF!="M-OP",'IOC Input'!#REF!&gt;=50000),'IOC Input'!#REF!,""))</f>
        <v>#REF!</v>
      </c>
      <c r="H529" s="103" t="e">
        <f>IF(AND('IOC Input'!#REF!="M-OP",'IOC Input'!#REF!&lt;50000),'IOC Input'!#REF!,IF(AND('IOC Input'!#REF!="M-OP",'IOC Input'!#REF!&gt;=50000),'IOC Input'!#REF!,""))</f>
        <v>#REF!</v>
      </c>
      <c r="I529" s="103" t="e">
        <f>IF(AND('IOC Input'!#REF!="M-OP",'IOC Input'!#REF!&lt;50000),'IOC Input'!#REF!,IF(AND('IOC Input'!#REF!="M-OP",'IOC Input'!#REF!&gt;=50000),'IOC Input'!#REF!,""))</f>
        <v>#REF!</v>
      </c>
      <c r="J529" s="105" t="e">
        <f>IF(AND('IOC Input'!#REF!="M-OP",'IOC Input'!#REF!&lt;50000),RIGHT('IOC Input'!#REF!,6),IF(AND('IOC Input'!#REF!="M-OP",'IOC Input'!#REF!&gt;=50000),RIGHT('IOC Input'!#REF!,6),""))</f>
        <v>#REF!</v>
      </c>
      <c r="K529" s="106" t="e">
        <f>IF(AND('IOC Input'!#REF!="M-OP",'IOC Input'!#REF!="C"),'IOC Input'!#REF!,"")</f>
        <v>#REF!</v>
      </c>
      <c r="L529" s="106" t="e">
        <f>IF(AND('IOC Input'!#REF!="M-OP",'IOC Input'!#REF!="D"),'IOC Input'!#REF!,"")</f>
        <v>#REF!</v>
      </c>
      <c r="M529" t="e">
        <f t="shared" si="54"/>
        <v>#REF!</v>
      </c>
    </row>
    <row r="530" spans="1:13" ht="18.75">
      <c r="A530" s="102" t="s">
        <v>111</v>
      </c>
      <c r="B530" s="103" t="e">
        <f>IF(AND('IOC Input'!#REF!="M-OP",'IOC Input'!#REF!&lt;50000),'IOC Input'!#REF!,IF(AND('IOC Input'!#REF!="M-OP",'IOC Input'!#REF!&gt;=50000),'IOC Input'!#REF!,""))</f>
        <v>#REF!</v>
      </c>
      <c r="C530" s="103" t="e">
        <f>IF(AND('IOC Input'!#REF!="M-OP",'IOC Input'!#REF!&lt;50000),'IOC Input'!#REF!,IF(AND('IOC Input'!#REF!="M-OP",'IOC Input'!#REF!&gt;=50000),'IOC Input'!#REF!,""))</f>
        <v>#REF!</v>
      </c>
      <c r="D530" s="103" t="e">
        <f>IF(AND('IOC Input'!#REF!="M-OP",'IOC Input'!#REF!&lt;50000),'IOC Input'!#REF!,IF(AND('IOC Input'!#REF!="M-OP",'IOC Input'!#REF!&gt;=50000),'IOC Input'!#REF!,""))</f>
        <v>#REF!</v>
      </c>
      <c r="E530" s="103" t="e">
        <f>IF(AND('IOC Input'!#REF!="M-OP",'IOC Input'!#REF!&lt;50000),'IOC Input'!#REF!,IF(AND('IOC Input'!#REF!="M-OP",'IOC Input'!#REF!&gt;=50000),'IOC Input'!#REF!,""))</f>
        <v>#REF!</v>
      </c>
      <c r="F530" s="103" t="e">
        <f>IF(AND('IOC Input'!#REF!="M-OP",'IOC Input'!#REF!&lt;50000),'IOC Input'!#REF!,IF(AND('IOC Input'!#REF!="M-OP",'IOC Input'!#REF!&gt;=50000),'IOC Input'!#REF!,""))</f>
        <v>#REF!</v>
      </c>
      <c r="G530" s="103" t="e">
        <f>IF(AND('IOC Input'!#REF!="M-OP",'IOC Input'!#REF!&lt;50000),'IOC Input'!#REF!,IF(AND('IOC Input'!#REF!="M-OP",'IOC Input'!#REF!&gt;=50000),'IOC Input'!#REF!,""))</f>
        <v>#REF!</v>
      </c>
      <c r="H530" s="103" t="e">
        <f>IF(AND('IOC Input'!#REF!="M-OP",'IOC Input'!#REF!&lt;50000),'IOC Input'!#REF!,IF(AND('IOC Input'!#REF!="M-OP",'IOC Input'!#REF!&gt;=50000),'IOC Input'!#REF!,""))</f>
        <v>#REF!</v>
      </c>
      <c r="I530" s="103" t="e">
        <f>IF(AND('IOC Input'!#REF!="M-OP",'IOC Input'!#REF!&lt;50000),'IOC Input'!#REF!,IF(AND('IOC Input'!#REF!="M-OP",'IOC Input'!#REF!&gt;=50000),'IOC Input'!#REF!,""))</f>
        <v>#REF!</v>
      </c>
      <c r="J530" s="105" t="e">
        <f>IF(AND('IOC Input'!#REF!="M-OP",'IOC Input'!#REF!&lt;50000),RIGHT('IOC Input'!#REF!,6),IF(AND('IOC Input'!#REF!="M-OP",'IOC Input'!#REF!&gt;=50000),RIGHT('IOC Input'!#REF!,6),""))</f>
        <v>#REF!</v>
      </c>
      <c r="K530" s="106" t="e">
        <f>IF(AND('IOC Input'!#REF!="M-OP",'IOC Input'!#REF!="C"),'IOC Input'!#REF!,"")</f>
        <v>#REF!</v>
      </c>
      <c r="L530" s="106" t="e">
        <f>IF(AND('IOC Input'!#REF!="M-OP",'IOC Input'!#REF!="D"),'IOC Input'!#REF!,"")</f>
        <v>#REF!</v>
      </c>
      <c r="M530" t="e">
        <f t="shared" si="54"/>
        <v>#REF!</v>
      </c>
    </row>
    <row r="531" spans="1:13" ht="18.75">
      <c r="A531" s="102" t="s">
        <v>111</v>
      </c>
      <c r="B531" s="103" t="e">
        <f>IF(AND('IOC Input'!#REF!="M-OP",'IOC Input'!#REF!&lt;50000),'IOC Input'!#REF!,IF(AND('IOC Input'!#REF!="M-OP",'IOC Input'!#REF!&gt;=50000),'IOC Input'!#REF!,""))</f>
        <v>#REF!</v>
      </c>
      <c r="C531" s="103" t="e">
        <f>IF(AND('IOC Input'!#REF!="M-OP",'IOC Input'!#REF!&lt;50000),'IOC Input'!#REF!,IF(AND('IOC Input'!#REF!="M-OP",'IOC Input'!#REF!&gt;=50000),'IOC Input'!#REF!,""))</f>
        <v>#REF!</v>
      </c>
      <c r="D531" s="103" t="e">
        <f>IF(AND('IOC Input'!#REF!="M-OP",'IOC Input'!#REF!&lt;50000),'IOC Input'!#REF!,IF(AND('IOC Input'!#REF!="M-OP",'IOC Input'!#REF!&gt;=50000),'IOC Input'!#REF!,""))</f>
        <v>#REF!</v>
      </c>
      <c r="E531" s="103" t="e">
        <f>IF(AND('IOC Input'!#REF!="M-OP",'IOC Input'!#REF!&lt;50000),'IOC Input'!#REF!,IF(AND('IOC Input'!#REF!="M-OP",'IOC Input'!#REF!&gt;=50000),'IOC Input'!#REF!,""))</f>
        <v>#REF!</v>
      </c>
      <c r="F531" s="103" t="e">
        <f>IF(AND('IOC Input'!#REF!="M-OP",'IOC Input'!#REF!&lt;50000),'IOC Input'!#REF!,IF(AND('IOC Input'!#REF!="M-OP",'IOC Input'!#REF!&gt;=50000),'IOC Input'!#REF!,""))</f>
        <v>#REF!</v>
      </c>
      <c r="G531" s="103" t="e">
        <f>IF(AND('IOC Input'!#REF!="M-OP",'IOC Input'!#REF!&lt;50000),'IOC Input'!#REF!,IF(AND('IOC Input'!#REF!="M-OP",'IOC Input'!#REF!&gt;=50000),'IOC Input'!#REF!,""))</f>
        <v>#REF!</v>
      </c>
      <c r="H531" s="103" t="e">
        <f>IF(AND('IOC Input'!#REF!="M-OP",'IOC Input'!#REF!&lt;50000),'IOC Input'!#REF!,IF(AND('IOC Input'!#REF!="M-OP",'IOC Input'!#REF!&gt;=50000),'IOC Input'!#REF!,""))</f>
        <v>#REF!</v>
      </c>
      <c r="I531" s="103" t="e">
        <f>IF(AND('IOC Input'!#REF!="M-OP",'IOC Input'!#REF!&lt;50000),'IOC Input'!#REF!,IF(AND('IOC Input'!#REF!="M-OP",'IOC Input'!#REF!&gt;=50000),'IOC Input'!#REF!,""))</f>
        <v>#REF!</v>
      </c>
      <c r="J531" s="105" t="e">
        <f>IF(AND('IOC Input'!#REF!="M-OP",'IOC Input'!#REF!&lt;50000),RIGHT('IOC Input'!#REF!,6),IF(AND('IOC Input'!#REF!="M-OP",'IOC Input'!#REF!&gt;=50000),RIGHT('IOC Input'!#REF!,6),""))</f>
        <v>#REF!</v>
      </c>
      <c r="K531" s="106" t="e">
        <f>IF(AND('IOC Input'!#REF!="M-OP",'IOC Input'!#REF!="C"),'IOC Input'!#REF!,"")</f>
        <v>#REF!</v>
      </c>
      <c r="L531" s="106" t="e">
        <f>IF(AND('IOC Input'!#REF!="M-OP",'IOC Input'!#REF!="D"),'IOC Input'!#REF!,"")</f>
        <v>#REF!</v>
      </c>
      <c r="M531" t="e">
        <f t="shared" si="54"/>
        <v>#REF!</v>
      </c>
    </row>
    <row r="532" spans="1:13" ht="18.75">
      <c r="A532" s="102" t="s">
        <v>111</v>
      </c>
      <c r="B532" s="103" t="e">
        <f>IF(AND('IOC Input'!#REF!="M-OP",'IOC Input'!#REF!&lt;50000),'IOC Input'!#REF!,IF(AND('IOC Input'!#REF!="M-OP",'IOC Input'!#REF!&gt;=50000),'IOC Input'!#REF!,""))</f>
        <v>#REF!</v>
      </c>
      <c r="C532" s="103" t="e">
        <f>IF(AND('IOC Input'!#REF!="M-OP",'IOC Input'!#REF!&lt;50000),'IOC Input'!#REF!,IF(AND('IOC Input'!#REF!="M-OP",'IOC Input'!#REF!&gt;=50000),'IOC Input'!#REF!,""))</f>
        <v>#REF!</v>
      </c>
      <c r="D532" s="103" t="e">
        <f>IF(AND('IOC Input'!#REF!="M-OP",'IOC Input'!#REF!&lt;50000),'IOC Input'!#REF!,IF(AND('IOC Input'!#REF!="M-OP",'IOC Input'!#REF!&gt;=50000),'IOC Input'!#REF!,""))</f>
        <v>#REF!</v>
      </c>
      <c r="E532" s="103" t="e">
        <f>IF(AND('IOC Input'!#REF!="M-OP",'IOC Input'!#REF!&lt;50000),'IOC Input'!#REF!,IF(AND('IOC Input'!#REF!="M-OP",'IOC Input'!#REF!&gt;=50000),'IOC Input'!#REF!,""))</f>
        <v>#REF!</v>
      </c>
      <c r="F532" s="103" t="e">
        <f>IF(AND('IOC Input'!#REF!="M-OP",'IOC Input'!#REF!&lt;50000),'IOC Input'!#REF!,IF(AND('IOC Input'!#REF!="M-OP",'IOC Input'!#REF!&gt;=50000),'IOC Input'!#REF!,""))</f>
        <v>#REF!</v>
      </c>
      <c r="G532" s="103" t="e">
        <f>IF(AND('IOC Input'!#REF!="M-OP",'IOC Input'!#REF!&lt;50000),'IOC Input'!#REF!,IF(AND('IOC Input'!#REF!="M-OP",'IOC Input'!#REF!&gt;=50000),'IOC Input'!#REF!,""))</f>
        <v>#REF!</v>
      </c>
      <c r="H532" s="103" t="e">
        <f>IF(AND('IOC Input'!#REF!="M-OP",'IOC Input'!#REF!&lt;50000),'IOC Input'!#REF!,IF(AND('IOC Input'!#REF!="M-OP",'IOC Input'!#REF!&gt;=50000),'IOC Input'!#REF!,""))</f>
        <v>#REF!</v>
      </c>
      <c r="I532" s="103" t="e">
        <f>IF(AND('IOC Input'!#REF!="M-OP",'IOC Input'!#REF!&lt;50000),'IOC Input'!#REF!,IF(AND('IOC Input'!#REF!="M-OP",'IOC Input'!#REF!&gt;=50000),'IOC Input'!#REF!,""))</f>
        <v>#REF!</v>
      </c>
      <c r="J532" s="105" t="e">
        <f>IF(AND('IOC Input'!#REF!="M-OP",'IOC Input'!#REF!&lt;50000),RIGHT('IOC Input'!#REF!,6),IF(AND('IOC Input'!#REF!="M-OP",'IOC Input'!#REF!&gt;=50000),RIGHT('IOC Input'!#REF!,6),""))</f>
        <v>#REF!</v>
      </c>
      <c r="K532" s="106" t="e">
        <f>IF(AND('IOC Input'!#REF!="M-OP",'IOC Input'!#REF!="C"),'IOC Input'!#REF!,"")</f>
        <v>#REF!</v>
      </c>
      <c r="L532" s="106" t="e">
        <f>IF(AND('IOC Input'!#REF!="M-OP",'IOC Input'!#REF!="D"),'IOC Input'!#REF!,"")</f>
        <v>#REF!</v>
      </c>
      <c r="M532" t="e">
        <f t="shared" si="54"/>
        <v>#REF!</v>
      </c>
    </row>
    <row r="533" spans="1:13" ht="18.75">
      <c r="A533" s="102" t="s">
        <v>111</v>
      </c>
      <c r="B533" s="103" t="e">
        <f>IF(AND('IOC Input'!#REF!="M-OP",'IOC Input'!#REF!&lt;50000),'IOC Input'!#REF!,IF(AND('IOC Input'!#REF!="M-OP",'IOC Input'!#REF!&gt;=50000),'IOC Input'!#REF!,""))</f>
        <v>#REF!</v>
      </c>
      <c r="C533" s="103" t="e">
        <f>IF(AND('IOC Input'!#REF!="M-OP",'IOC Input'!#REF!&lt;50000),'IOC Input'!#REF!,IF(AND('IOC Input'!#REF!="M-OP",'IOC Input'!#REF!&gt;=50000),'IOC Input'!#REF!,""))</f>
        <v>#REF!</v>
      </c>
      <c r="D533" s="103" t="e">
        <f>IF(AND('IOC Input'!#REF!="M-OP",'IOC Input'!#REF!&lt;50000),'IOC Input'!#REF!,IF(AND('IOC Input'!#REF!="M-OP",'IOC Input'!#REF!&gt;=50000),'IOC Input'!#REF!,""))</f>
        <v>#REF!</v>
      </c>
      <c r="E533" s="103" t="e">
        <f>IF(AND('IOC Input'!#REF!="M-OP",'IOC Input'!#REF!&lt;50000),'IOC Input'!#REF!,IF(AND('IOC Input'!#REF!="M-OP",'IOC Input'!#REF!&gt;=50000),'IOC Input'!#REF!,""))</f>
        <v>#REF!</v>
      </c>
      <c r="F533" s="103" t="e">
        <f>IF(AND('IOC Input'!#REF!="M-OP",'IOC Input'!#REF!&lt;50000),'IOC Input'!#REF!,IF(AND('IOC Input'!#REF!="M-OP",'IOC Input'!#REF!&gt;=50000),'IOC Input'!#REF!,""))</f>
        <v>#REF!</v>
      </c>
      <c r="G533" s="103" t="e">
        <f>IF(AND('IOC Input'!#REF!="M-OP",'IOC Input'!#REF!&lt;50000),'IOC Input'!#REF!,IF(AND('IOC Input'!#REF!="M-OP",'IOC Input'!#REF!&gt;=50000),'IOC Input'!#REF!,""))</f>
        <v>#REF!</v>
      </c>
      <c r="H533" s="107"/>
      <c r="I533" s="103" t="e">
        <f>IF(AND('IOC Input'!#REF!="M-OP",'IOC Input'!#REF!&lt;50000),'IOC Input'!#REF!,IF(AND('IOC Input'!#REF!="M-OP",'IOC Input'!#REF!&gt;=50000),'IOC Input'!#REF!,""))</f>
        <v>#REF!</v>
      </c>
      <c r="J533" s="105" t="e">
        <f>IF(AND('IOC Input'!#REF!="M-OP",'IOC Input'!#REF!&lt;50000),RIGHT('IOC Input'!#REF!,6),IF(AND('IOC Input'!#REF!="M-OP",'IOC Input'!#REF!&gt;=50000),RIGHT('IOC Input'!#REF!,6),""))</f>
        <v>#REF!</v>
      </c>
      <c r="K533" s="106" t="e">
        <f>IF(AND('IOC Input'!#REF!="M-OP",'IOC Input'!#REF!="C"),'IOC Input'!#REF!,"")</f>
        <v>#REF!</v>
      </c>
      <c r="L533" s="106" t="e">
        <f>IF(AND('IOC Input'!#REF!="M-OP",'IOC Input'!#REF!="D"),'IOC Input'!#REF!,"")</f>
        <v>#REF!</v>
      </c>
      <c r="M533" t="e">
        <f t="shared" si="54"/>
        <v>#REF!</v>
      </c>
    </row>
    <row r="534" spans="1:13" ht="18.75">
      <c r="A534" s="102"/>
      <c r="B534" s="103"/>
      <c r="C534" s="104"/>
      <c r="D534" s="103"/>
      <c r="E534" s="104"/>
      <c r="F534" s="103"/>
      <c r="G534" s="103"/>
      <c r="H534" s="104"/>
      <c r="I534" s="103"/>
      <c r="J534" s="105"/>
      <c r="K534" s="106"/>
      <c r="L534" s="106"/>
    </row>
    <row r="535" spans="1:13" ht="18.75">
      <c r="A535" s="102" t="s">
        <v>111</v>
      </c>
      <c r="B535" s="103" t="e">
        <f>IF(AND('IOC Input'!#REF!="M-OP",'IOC Input'!#REF!&lt;50000),"119503",IF(AND('IOC Input'!#REF!="M-OP",'IOC Input'!#REF!&gt;=50000),"119500",""))</f>
        <v>#REF!</v>
      </c>
      <c r="C535" s="104"/>
      <c r="D535" s="103"/>
      <c r="E535" s="104"/>
      <c r="F535" s="103"/>
      <c r="G535" s="103"/>
      <c r="H535" s="103" t="e">
        <f>IF(AND('IOC Input'!#REF!="M-OP",'IOC Input'!#REF!&lt;50000),'IOC Input'!#REF!,IF(AND('IOC Input'!#REF!="M-OP",'IOC Input'!#REF!&gt;=50000),'IOC Input'!#REF!,""))</f>
        <v>#REF!</v>
      </c>
      <c r="I535" s="103" t="e">
        <f>+I536</f>
        <v>#REF!</v>
      </c>
      <c r="J535" s="105" t="e">
        <f>+J536</f>
        <v>#REF!</v>
      </c>
      <c r="K535" s="106" t="e">
        <f>IF(AND('IOC Input'!#REF!="M-OP",'IOC Input'!#REF!="C"),'IOC Input'!#REF!,"")</f>
        <v>#REF!</v>
      </c>
      <c r="L535" s="106" t="e">
        <f>IF(AND('IOC Input'!#REF!="M-OP",'IOC Input'!#REF!="D"),'IOC Input'!#REF!,"")</f>
        <v>#REF!</v>
      </c>
      <c r="M535" t="e">
        <f>IF(SUM(K535:L535)&gt;0,1,0)</f>
        <v>#REF!</v>
      </c>
    </row>
    <row r="536" spans="1:13" ht="18.75">
      <c r="A536" s="102" t="s">
        <v>111</v>
      </c>
      <c r="B536" s="103" t="e">
        <f>IF(AND('IOC Input'!#REF!="M-OP",'IOC Input'!#REF!&lt;50000),'IOC Input'!#REF!,IF(AND('IOC Input'!#REF!="M-OP",'IOC Input'!#REF!&gt;=50000),'IOC Input'!#REF!,""))</f>
        <v>#REF!</v>
      </c>
      <c r="C536" s="103" t="e">
        <f>IF(AND('IOC Input'!#REF!="M-OP",'IOC Input'!#REF!&lt;50000),'IOC Input'!#REF!,IF(AND('IOC Input'!#REF!="M-OP",'IOC Input'!#REF!&gt;=50000),'IOC Input'!#REF!,""))</f>
        <v>#REF!</v>
      </c>
      <c r="D536" s="103" t="e">
        <f>IF(AND('IOC Input'!#REF!="M-OP",'IOC Input'!#REF!&lt;50000),'IOC Input'!#REF!,IF(AND('IOC Input'!#REF!="M-OP",'IOC Input'!#REF!&gt;=50000),'IOC Input'!#REF!,""))</f>
        <v>#REF!</v>
      </c>
      <c r="E536" s="103" t="e">
        <f>IF(AND('IOC Input'!#REF!="M-OP",'IOC Input'!#REF!&lt;50000),'IOC Input'!#REF!,IF(AND('IOC Input'!#REF!="M-OP",'IOC Input'!#REF!&gt;=50000),'IOC Input'!#REF!,""))</f>
        <v>#REF!</v>
      </c>
      <c r="F536" s="103" t="e">
        <f>IF(AND('IOC Input'!#REF!="M-OP",'IOC Input'!#REF!&lt;50000),'IOC Input'!#REF!,IF(AND('IOC Input'!#REF!="M-OP",'IOC Input'!#REF!&gt;=50000),'IOC Input'!#REF!,""))</f>
        <v>#REF!</v>
      </c>
      <c r="G536" s="103" t="e">
        <f>IF(AND('IOC Input'!#REF!="M-OP",'IOC Input'!#REF!&lt;50000),'IOC Input'!#REF!,IF(AND('IOC Input'!#REF!="M-OP",'IOC Input'!#REF!&gt;=50000),'IOC Input'!#REF!,""))</f>
        <v>#REF!</v>
      </c>
      <c r="H536" s="103" t="e">
        <f>IF(AND('IOC Input'!#REF!="M-OP",'IOC Input'!#REF!&lt;50000),'IOC Input'!#REF!,IF(AND('IOC Input'!#REF!="M-OP",'IOC Input'!#REF!&gt;=50000),'IOC Input'!#REF!,""))</f>
        <v>#REF!</v>
      </c>
      <c r="I536" s="103" t="e">
        <f>IF(AND('IOC Input'!#REF!="M-OP",'IOC Input'!#REF!&lt;50000),'IOC Input'!#REF!,IF(AND('IOC Input'!#REF!="M-OP",'IOC Input'!#REF!&gt;=50000),'IOC Input'!#REF!,""))</f>
        <v>#REF!</v>
      </c>
      <c r="J536" s="105" t="e">
        <f>IF(AND('IOC Input'!#REF!="M-OP",'IOC Input'!#REF!&lt;50000),RIGHT('IOC Input'!#REF!,6),IF(AND('IOC Input'!#REF!="M-OP",'IOC Input'!#REF!&gt;=50000),RIGHT('IOC Input'!#REF!,6),""))</f>
        <v>#REF!</v>
      </c>
      <c r="K536" s="106" t="e">
        <f>IF(AND('IOC Input'!#REF!="M-OP",'IOC Input'!#REF!="C"),'IOC Input'!#REF!,"")</f>
        <v>#REF!</v>
      </c>
      <c r="L536" s="106" t="e">
        <f>IF(AND('IOC Input'!#REF!="M-OP",'IOC Input'!#REF!="D"),'IOC Input'!#REF!,"")</f>
        <v>#REF!</v>
      </c>
      <c r="M536" t="e">
        <f t="shared" ref="M536:M542" si="55">IF(SUM(K536:L536)&gt;0,1,0)</f>
        <v>#REF!</v>
      </c>
    </row>
    <row r="537" spans="1:13" ht="18.75">
      <c r="A537" s="102" t="s">
        <v>111</v>
      </c>
      <c r="B537" s="103" t="e">
        <f>IF(AND('IOC Input'!#REF!="M-OP",'IOC Input'!#REF!&lt;50000),'IOC Input'!#REF!,IF(AND('IOC Input'!#REF!="M-OP",'IOC Input'!#REF!&gt;=50000),'IOC Input'!#REF!,""))</f>
        <v>#REF!</v>
      </c>
      <c r="C537" s="103" t="e">
        <f>IF(AND('IOC Input'!#REF!="M-OP",'IOC Input'!#REF!&lt;50000),'IOC Input'!#REF!,IF(AND('IOC Input'!#REF!="M-OP",'IOC Input'!#REF!&gt;=50000),'IOC Input'!#REF!,""))</f>
        <v>#REF!</v>
      </c>
      <c r="D537" s="103" t="e">
        <f>IF(AND('IOC Input'!#REF!="M-OP",'IOC Input'!#REF!&lt;50000),'IOC Input'!#REF!,IF(AND('IOC Input'!#REF!="M-OP",'IOC Input'!#REF!&gt;=50000),'IOC Input'!#REF!,""))</f>
        <v>#REF!</v>
      </c>
      <c r="E537" s="103" t="e">
        <f>IF(AND('IOC Input'!#REF!="M-OP",'IOC Input'!#REF!&lt;50000),'IOC Input'!#REF!,IF(AND('IOC Input'!#REF!="M-OP",'IOC Input'!#REF!&gt;=50000),'IOC Input'!#REF!,""))</f>
        <v>#REF!</v>
      </c>
      <c r="F537" s="103" t="e">
        <f>IF(AND('IOC Input'!#REF!="M-OP",'IOC Input'!#REF!&lt;50000),'IOC Input'!#REF!,IF(AND('IOC Input'!#REF!="M-OP",'IOC Input'!#REF!&gt;=50000),'IOC Input'!#REF!,""))</f>
        <v>#REF!</v>
      </c>
      <c r="G537" s="103" t="e">
        <f>IF(AND('IOC Input'!#REF!="M-OP",'IOC Input'!#REF!&lt;50000),'IOC Input'!#REF!,IF(AND('IOC Input'!#REF!="M-OP",'IOC Input'!#REF!&gt;=50000),'IOC Input'!#REF!,""))</f>
        <v>#REF!</v>
      </c>
      <c r="H537" s="103" t="e">
        <f>IF(AND('IOC Input'!#REF!="M-OP",'IOC Input'!#REF!&lt;50000),'IOC Input'!#REF!,IF(AND('IOC Input'!#REF!="M-OP",'IOC Input'!#REF!&gt;=50000),'IOC Input'!#REF!,""))</f>
        <v>#REF!</v>
      </c>
      <c r="I537" s="103" t="e">
        <f>IF(AND('IOC Input'!#REF!="M-OP",'IOC Input'!#REF!&lt;50000),'IOC Input'!#REF!,IF(AND('IOC Input'!#REF!="M-OP",'IOC Input'!#REF!&gt;=50000),'IOC Input'!#REF!,""))</f>
        <v>#REF!</v>
      </c>
      <c r="J537" s="105" t="e">
        <f>IF(AND('IOC Input'!#REF!="M-OP",'IOC Input'!#REF!&lt;50000),RIGHT('IOC Input'!#REF!,6),IF(AND('IOC Input'!#REF!="M-OP",'IOC Input'!#REF!&gt;=50000),RIGHT('IOC Input'!#REF!,6),""))</f>
        <v>#REF!</v>
      </c>
      <c r="K537" s="106" t="e">
        <f>IF(AND('IOC Input'!#REF!="M-OP",'IOC Input'!#REF!="C"),'IOC Input'!#REF!,"")</f>
        <v>#REF!</v>
      </c>
      <c r="L537" s="106" t="e">
        <f>IF(AND('IOC Input'!#REF!="M-OP",'IOC Input'!#REF!="D"),'IOC Input'!#REF!,"")</f>
        <v>#REF!</v>
      </c>
      <c r="M537" t="e">
        <f t="shared" si="55"/>
        <v>#REF!</v>
      </c>
    </row>
    <row r="538" spans="1:13" ht="18.75">
      <c r="A538" s="102" t="s">
        <v>111</v>
      </c>
      <c r="B538" s="103" t="e">
        <f>IF(AND('IOC Input'!#REF!="M-OP",'IOC Input'!#REF!&lt;50000),'IOC Input'!#REF!,IF(AND('IOC Input'!#REF!="M-OP",'IOC Input'!#REF!&gt;=50000),'IOC Input'!#REF!,""))</f>
        <v>#REF!</v>
      </c>
      <c r="C538" s="103" t="e">
        <f>IF(AND('IOC Input'!#REF!="M-OP",'IOC Input'!#REF!&lt;50000),'IOC Input'!#REF!,IF(AND('IOC Input'!#REF!="M-OP",'IOC Input'!#REF!&gt;=50000),'IOC Input'!#REF!,""))</f>
        <v>#REF!</v>
      </c>
      <c r="D538" s="103" t="e">
        <f>IF(AND('IOC Input'!#REF!="M-OP",'IOC Input'!#REF!&lt;50000),'IOC Input'!#REF!,IF(AND('IOC Input'!#REF!="M-OP",'IOC Input'!#REF!&gt;=50000),'IOC Input'!#REF!,""))</f>
        <v>#REF!</v>
      </c>
      <c r="E538" s="103" t="e">
        <f>IF(AND('IOC Input'!#REF!="M-OP",'IOC Input'!#REF!&lt;50000),'IOC Input'!#REF!,IF(AND('IOC Input'!#REF!="M-OP",'IOC Input'!#REF!&gt;=50000),'IOC Input'!#REF!,""))</f>
        <v>#REF!</v>
      </c>
      <c r="F538" s="103" t="e">
        <f>IF(AND('IOC Input'!#REF!="M-OP",'IOC Input'!#REF!&lt;50000),'IOC Input'!#REF!,IF(AND('IOC Input'!#REF!="M-OP",'IOC Input'!#REF!&gt;=50000),'IOC Input'!#REF!,""))</f>
        <v>#REF!</v>
      </c>
      <c r="G538" s="103" t="e">
        <f>IF(AND('IOC Input'!#REF!="M-OP",'IOC Input'!#REF!&lt;50000),'IOC Input'!#REF!,IF(AND('IOC Input'!#REF!="M-OP",'IOC Input'!#REF!&gt;=50000),'IOC Input'!#REF!,""))</f>
        <v>#REF!</v>
      </c>
      <c r="H538" s="103" t="e">
        <f>IF(AND('IOC Input'!#REF!="M-OP",'IOC Input'!#REF!&lt;50000),'IOC Input'!#REF!,IF(AND('IOC Input'!#REF!="M-OP",'IOC Input'!#REF!&gt;=50000),'IOC Input'!#REF!,""))</f>
        <v>#REF!</v>
      </c>
      <c r="I538" s="103" t="e">
        <f>IF(AND('IOC Input'!#REF!="M-OP",'IOC Input'!#REF!&lt;50000),'IOC Input'!#REF!,IF(AND('IOC Input'!#REF!="M-OP",'IOC Input'!#REF!&gt;=50000),'IOC Input'!#REF!,""))</f>
        <v>#REF!</v>
      </c>
      <c r="J538" s="105" t="e">
        <f>IF(AND('IOC Input'!#REF!="M-OP",'IOC Input'!#REF!&lt;50000),RIGHT('IOC Input'!#REF!,6),IF(AND('IOC Input'!#REF!="M-OP",'IOC Input'!#REF!&gt;=50000),RIGHT('IOC Input'!#REF!,6),""))</f>
        <v>#REF!</v>
      </c>
      <c r="K538" s="106" t="e">
        <f>IF(AND('IOC Input'!#REF!="M-OP",'IOC Input'!#REF!="C"),'IOC Input'!#REF!,"")</f>
        <v>#REF!</v>
      </c>
      <c r="L538" s="106" t="e">
        <f>IF(AND('IOC Input'!#REF!="M-OP",'IOC Input'!#REF!="D"),'IOC Input'!#REF!,"")</f>
        <v>#REF!</v>
      </c>
      <c r="M538" t="e">
        <f t="shared" si="55"/>
        <v>#REF!</v>
      </c>
    </row>
    <row r="539" spans="1:13" ht="18.75">
      <c r="A539" s="102" t="s">
        <v>111</v>
      </c>
      <c r="B539" s="103" t="e">
        <f>IF(AND('IOC Input'!#REF!="M-OP",'IOC Input'!#REF!&lt;50000),'IOC Input'!#REF!,IF(AND('IOC Input'!#REF!="M-OP",'IOC Input'!#REF!&gt;=50000),'IOC Input'!#REF!,""))</f>
        <v>#REF!</v>
      </c>
      <c r="C539" s="103" t="e">
        <f>IF(AND('IOC Input'!#REF!="M-OP",'IOC Input'!#REF!&lt;50000),'IOC Input'!#REF!,IF(AND('IOC Input'!#REF!="M-OP",'IOC Input'!#REF!&gt;=50000),'IOC Input'!#REF!,""))</f>
        <v>#REF!</v>
      </c>
      <c r="D539" s="103" t="e">
        <f>IF(AND('IOC Input'!#REF!="M-OP",'IOC Input'!#REF!&lt;50000),'IOC Input'!#REF!,IF(AND('IOC Input'!#REF!="M-OP",'IOC Input'!#REF!&gt;=50000),'IOC Input'!#REF!,""))</f>
        <v>#REF!</v>
      </c>
      <c r="E539" s="103" t="e">
        <f>IF(AND('IOC Input'!#REF!="M-OP",'IOC Input'!#REF!&lt;50000),'IOC Input'!#REF!,IF(AND('IOC Input'!#REF!="M-OP",'IOC Input'!#REF!&gt;=50000),'IOC Input'!#REF!,""))</f>
        <v>#REF!</v>
      </c>
      <c r="F539" s="103" t="e">
        <f>IF(AND('IOC Input'!#REF!="M-OP",'IOC Input'!#REF!&lt;50000),'IOC Input'!#REF!,IF(AND('IOC Input'!#REF!="M-OP",'IOC Input'!#REF!&gt;=50000),'IOC Input'!#REF!,""))</f>
        <v>#REF!</v>
      </c>
      <c r="G539" s="103" t="e">
        <f>IF(AND('IOC Input'!#REF!="M-OP",'IOC Input'!#REF!&lt;50000),'IOC Input'!#REF!,IF(AND('IOC Input'!#REF!="M-OP",'IOC Input'!#REF!&gt;=50000),'IOC Input'!#REF!,""))</f>
        <v>#REF!</v>
      </c>
      <c r="H539" s="103" t="e">
        <f>IF(AND('IOC Input'!#REF!="M-OP",'IOC Input'!#REF!&lt;50000),'IOC Input'!#REF!,IF(AND('IOC Input'!#REF!="M-OP",'IOC Input'!#REF!&gt;=50000),'IOC Input'!#REF!,""))</f>
        <v>#REF!</v>
      </c>
      <c r="I539" s="103" t="e">
        <f>IF(AND('IOC Input'!#REF!="M-OP",'IOC Input'!#REF!&lt;50000),'IOC Input'!#REF!,IF(AND('IOC Input'!#REF!="M-OP",'IOC Input'!#REF!&gt;=50000),'IOC Input'!#REF!,""))</f>
        <v>#REF!</v>
      </c>
      <c r="J539" s="105" t="e">
        <f>IF(AND('IOC Input'!#REF!="M-OP",'IOC Input'!#REF!&lt;50000),RIGHT('IOC Input'!#REF!,6),IF(AND('IOC Input'!#REF!="M-OP",'IOC Input'!#REF!&gt;=50000),RIGHT('IOC Input'!#REF!,6),""))</f>
        <v>#REF!</v>
      </c>
      <c r="K539" s="106" t="e">
        <f>IF(AND('IOC Input'!#REF!="M-OP",'IOC Input'!#REF!="C"),'IOC Input'!#REF!,"")</f>
        <v>#REF!</v>
      </c>
      <c r="L539" s="106" t="e">
        <f>IF(AND('IOC Input'!#REF!="M-OP",'IOC Input'!#REF!="D"),'IOC Input'!#REF!,"")</f>
        <v>#REF!</v>
      </c>
      <c r="M539" t="e">
        <f t="shared" si="55"/>
        <v>#REF!</v>
      </c>
    </row>
    <row r="540" spans="1:13" ht="18.75">
      <c r="A540" s="102" t="s">
        <v>111</v>
      </c>
      <c r="B540" s="103" t="e">
        <f>IF(AND('IOC Input'!#REF!="M-OP",'IOC Input'!#REF!&lt;50000),'IOC Input'!#REF!,IF(AND('IOC Input'!#REF!="M-OP",'IOC Input'!#REF!&gt;=50000),'IOC Input'!#REF!,""))</f>
        <v>#REF!</v>
      </c>
      <c r="C540" s="103" t="e">
        <f>IF(AND('IOC Input'!#REF!="M-OP",'IOC Input'!#REF!&lt;50000),'IOC Input'!#REF!,IF(AND('IOC Input'!#REF!="M-OP",'IOC Input'!#REF!&gt;=50000),'IOC Input'!#REF!,""))</f>
        <v>#REF!</v>
      </c>
      <c r="D540" s="103" t="e">
        <f>IF(AND('IOC Input'!#REF!="M-OP",'IOC Input'!#REF!&lt;50000),'IOC Input'!#REF!,IF(AND('IOC Input'!#REF!="M-OP",'IOC Input'!#REF!&gt;=50000),'IOC Input'!#REF!,""))</f>
        <v>#REF!</v>
      </c>
      <c r="E540" s="103" t="e">
        <f>IF(AND('IOC Input'!#REF!="M-OP",'IOC Input'!#REF!&lt;50000),'IOC Input'!#REF!,IF(AND('IOC Input'!#REF!="M-OP",'IOC Input'!#REF!&gt;=50000),'IOC Input'!#REF!,""))</f>
        <v>#REF!</v>
      </c>
      <c r="F540" s="103" t="e">
        <f>IF(AND('IOC Input'!#REF!="M-OP",'IOC Input'!#REF!&lt;50000),'IOC Input'!#REF!,IF(AND('IOC Input'!#REF!="M-OP",'IOC Input'!#REF!&gt;=50000),'IOC Input'!#REF!,""))</f>
        <v>#REF!</v>
      </c>
      <c r="G540" s="103" t="e">
        <f>IF(AND('IOC Input'!#REF!="M-OP",'IOC Input'!#REF!&lt;50000),'IOC Input'!#REF!,IF(AND('IOC Input'!#REF!="M-OP",'IOC Input'!#REF!&gt;=50000),'IOC Input'!#REF!,""))</f>
        <v>#REF!</v>
      </c>
      <c r="H540" s="103" t="e">
        <f>IF(AND('IOC Input'!#REF!="M-OP",'IOC Input'!#REF!&lt;50000),'IOC Input'!#REF!,IF(AND('IOC Input'!#REF!="M-OP",'IOC Input'!#REF!&gt;=50000),'IOC Input'!#REF!,""))</f>
        <v>#REF!</v>
      </c>
      <c r="I540" s="103" t="e">
        <f>IF(AND('IOC Input'!#REF!="M-OP",'IOC Input'!#REF!&lt;50000),'IOC Input'!#REF!,IF(AND('IOC Input'!#REF!="M-OP",'IOC Input'!#REF!&gt;=50000),'IOC Input'!#REF!,""))</f>
        <v>#REF!</v>
      </c>
      <c r="J540" s="105" t="e">
        <f>IF(AND('IOC Input'!#REF!="M-OP",'IOC Input'!#REF!&lt;50000),RIGHT('IOC Input'!#REF!,6),IF(AND('IOC Input'!#REF!="M-OP",'IOC Input'!#REF!&gt;=50000),RIGHT('IOC Input'!#REF!,6),""))</f>
        <v>#REF!</v>
      </c>
      <c r="K540" s="106" t="e">
        <f>IF(AND('IOC Input'!#REF!="M-OP",'IOC Input'!#REF!="C"),'IOC Input'!#REF!,"")</f>
        <v>#REF!</v>
      </c>
      <c r="L540" s="106" t="e">
        <f>IF(AND('IOC Input'!#REF!="M-OP",'IOC Input'!#REF!="D"),'IOC Input'!#REF!,"")</f>
        <v>#REF!</v>
      </c>
      <c r="M540" t="e">
        <f t="shared" si="55"/>
        <v>#REF!</v>
      </c>
    </row>
    <row r="541" spans="1:13" ht="18.75">
      <c r="A541" s="102" t="s">
        <v>111</v>
      </c>
      <c r="B541" s="103" t="e">
        <f>IF(AND('IOC Input'!#REF!="M-OP",'IOC Input'!#REF!&lt;50000),'IOC Input'!#REF!,IF(AND('IOC Input'!#REF!="M-OP",'IOC Input'!#REF!&gt;=50000),'IOC Input'!#REF!,""))</f>
        <v>#REF!</v>
      </c>
      <c r="C541" s="103" t="e">
        <f>IF(AND('IOC Input'!#REF!="M-OP",'IOC Input'!#REF!&lt;50000),'IOC Input'!#REF!,IF(AND('IOC Input'!#REF!="M-OP",'IOC Input'!#REF!&gt;=50000),'IOC Input'!#REF!,""))</f>
        <v>#REF!</v>
      </c>
      <c r="D541" s="103" t="e">
        <f>IF(AND('IOC Input'!#REF!="M-OP",'IOC Input'!#REF!&lt;50000),'IOC Input'!#REF!,IF(AND('IOC Input'!#REF!="M-OP",'IOC Input'!#REF!&gt;=50000),'IOC Input'!#REF!,""))</f>
        <v>#REF!</v>
      </c>
      <c r="E541" s="103" t="e">
        <f>IF(AND('IOC Input'!#REF!="M-OP",'IOC Input'!#REF!&lt;50000),'IOC Input'!#REF!,IF(AND('IOC Input'!#REF!="M-OP",'IOC Input'!#REF!&gt;=50000),'IOC Input'!#REF!,""))</f>
        <v>#REF!</v>
      </c>
      <c r="F541" s="103" t="e">
        <f>IF(AND('IOC Input'!#REF!="M-OP",'IOC Input'!#REF!&lt;50000),'IOC Input'!#REF!,IF(AND('IOC Input'!#REF!="M-OP",'IOC Input'!#REF!&gt;=50000),'IOC Input'!#REF!,""))</f>
        <v>#REF!</v>
      </c>
      <c r="G541" s="103" t="e">
        <f>IF(AND('IOC Input'!#REF!="M-OP",'IOC Input'!#REF!&lt;50000),'IOC Input'!#REF!,IF(AND('IOC Input'!#REF!="M-OP",'IOC Input'!#REF!&gt;=50000),'IOC Input'!#REF!,""))</f>
        <v>#REF!</v>
      </c>
      <c r="H541" s="103" t="e">
        <f>IF(AND('IOC Input'!#REF!="M-OP",'IOC Input'!#REF!&lt;50000),'IOC Input'!#REF!,IF(AND('IOC Input'!#REF!="M-OP",'IOC Input'!#REF!&gt;=50000),'IOC Input'!#REF!,""))</f>
        <v>#REF!</v>
      </c>
      <c r="I541" s="103" t="e">
        <f>IF(AND('IOC Input'!#REF!="M-OP",'IOC Input'!#REF!&lt;50000),'IOC Input'!#REF!,IF(AND('IOC Input'!#REF!="M-OP",'IOC Input'!#REF!&gt;=50000),'IOC Input'!#REF!,""))</f>
        <v>#REF!</v>
      </c>
      <c r="J541" s="105" t="e">
        <f>IF(AND('IOC Input'!#REF!="M-OP",'IOC Input'!#REF!&lt;50000),RIGHT('IOC Input'!#REF!,6),IF(AND('IOC Input'!#REF!="M-OP",'IOC Input'!#REF!&gt;=50000),RIGHT('IOC Input'!#REF!,6),""))</f>
        <v>#REF!</v>
      </c>
      <c r="K541" s="106" t="e">
        <f>IF(AND('IOC Input'!#REF!="M-OP",'IOC Input'!#REF!="C"),'IOC Input'!#REF!,"")</f>
        <v>#REF!</v>
      </c>
      <c r="L541" s="106" t="e">
        <f>IF(AND('IOC Input'!#REF!="M-OP",'IOC Input'!#REF!="D"),'IOC Input'!#REF!,"")</f>
        <v>#REF!</v>
      </c>
      <c r="M541" t="e">
        <f t="shared" si="55"/>
        <v>#REF!</v>
      </c>
    </row>
    <row r="542" spans="1:13" ht="18.75">
      <c r="A542" s="102" t="s">
        <v>111</v>
      </c>
      <c r="B542" s="103" t="e">
        <f>IF(AND('IOC Input'!#REF!="M-OP",'IOC Input'!#REF!&lt;50000),'IOC Input'!#REF!,IF(AND('IOC Input'!#REF!="M-OP",'IOC Input'!#REF!&gt;=50000),'IOC Input'!#REF!,""))</f>
        <v>#REF!</v>
      </c>
      <c r="C542" s="103" t="e">
        <f>IF(AND('IOC Input'!#REF!="M-OP",'IOC Input'!#REF!&lt;50000),'IOC Input'!#REF!,IF(AND('IOC Input'!#REF!="M-OP",'IOC Input'!#REF!&gt;=50000),'IOC Input'!#REF!,""))</f>
        <v>#REF!</v>
      </c>
      <c r="D542" s="103" t="e">
        <f>IF(AND('IOC Input'!#REF!="M-OP",'IOC Input'!#REF!&lt;50000),'IOC Input'!#REF!,IF(AND('IOC Input'!#REF!="M-OP",'IOC Input'!#REF!&gt;=50000),'IOC Input'!#REF!,""))</f>
        <v>#REF!</v>
      </c>
      <c r="E542" s="103" t="e">
        <f>IF(AND('IOC Input'!#REF!="M-OP",'IOC Input'!#REF!&lt;50000),'IOC Input'!#REF!,IF(AND('IOC Input'!#REF!="M-OP",'IOC Input'!#REF!&gt;=50000),'IOC Input'!#REF!,""))</f>
        <v>#REF!</v>
      </c>
      <c r="F542" s="103" t="e">
        <f>IF(AND('IOC Input'!#REF!="M-OP",'IOC Input'!#REF!&lt;50000),'IOC Input'!#REF!,IF(AND('IOC Input'!#REF!="M-OP",'IOC Input'!#REF!&gt;=50000),'IOC Input'!#REF!,""))</f>
        <v>#REF!</v>
      </c>
      <c r="G542" s="103" t="e">
        <f>IF(AND('IOC Input'!#REF!="M-OP",'IOC Input'!#REF!&lt;50000),'IOC Input'!#REF!,IF(AND('IOC Input'!#REF!="M-OP",'IOC Input'!#REF!&gt;=50000),'IOC Input'!#REF!,""))</f>
        <v>#REF!</v>
      </c>
      <c r="H542" s="107"/>
      <c r="I542" s="103" t="e">
        <f>IF(AND('IOC Input'!#REF!="M-OP",'IOC Input'!#REF!&lt;50000),'IOC Input'!#REF!,IF(AND('IOC Input'!#REF!="M-OP",'IOC Input'!#REF!&gt;=50000),'IOC Input'!#REF!,""))</f>
        <v>#REF!</v>
      </c>
      <c r="J542" s="105" t="e">
        <f>IF(AND('IOC Input'!#REF!="M-OP",'IOC Input'!#REF!&lt;50000),RIGHT('IOC Input'!#REF!,6),IF(AND('IOC Input'!#REF!="M-OP",'IOC Input'!#REF!&gt;=50000),RIGHT('IOC Input'!#REF!,6),""))</f>
        <v>#REF!</v>
      </c>
      <c r="K542" s="106" t="e">
        <f>IF(AND('IOC Input'!#REF!="M-OP",'IOC Input'!#REF!="C"),'IOC Input'!#REF!,"")</f>
        <v>#REF!</v>
      </c>
      <c r="L542" s="106" t="e">
        <f>IF(AND('IOC Input'!#REF!="M-OP",'IOC Input'!#REF!="D"),'IOC Input'!#REF!,"")</f>
        <v>#REF!</v>
      </c>
      <c r="M542" t="e">
        <f t="shared" si="55"/>
        <v>#REF!</v>
      </c>
    </row>
    <row r="543" spans="1:13" ht="18.75">
      <c r="A543" s="102"/>
      <c r="B543" s="103"/>
      <c r="C543" s="104"/>
      <c r="D543" s="103"/>
      <c r="E543" s="104"/>
      <c r="F543" s="103"/>
      <c r="G543" s="103"/>
      <c r="H543" s="104"/>
      <c r="I543" s="103"/>
      <c r="J543" s="105"/>
      <c r="K543" s="106"/>
      <c r="L543" s="106"/>
    </row>
    <row r="544" spans="1:13" ht="18.75">
      <c r="A544" s="102" t="s">
        <v>111</v>
      </c>
      <c r="B544" s="103" t="e">
        <f>IF(AND('IOC Input'!#REF!="M-OP",'IOC Input'!#REF!&lt;50000),"119503",IF(AND('IOC Input'!#REF!="M-OP",'IOC Input'!#REF!&gt;=50000),"119500",""))</f>
        <v>#REF!</v>
      </c>
      <c r="C544" s="104"/>
      <c r="D544" s="103"/>
      <c r="E544" s="104"/>
      <c r="F544" s="103"/>
      <c r="G544" s="103"/>
      <c r="H544" s="103" t="e">
        <f>IF(AND('IOC Input'!#REF!="M-OP",'IOC Input'!#REF!&lt;50000),'IOC Input'!#REF!,IF(AND('IOC Input'!#REF!="M-OP",'IOC Input'!#REF!&gt;=50000),'IOC Input'!#REF!,""))</f>
        <v>#REF!</v>
      </c>
      <c r="I544" s="103" t="e">
        <f>+I545</f>
        <v>#REF!</v>
      </c>
      <c r="J544" s="105" t="e">
        <f>+J545</f>
        <v>#REF!</v>
      </c>
      <c r="K544" s="106" t="e">
        <f>IF(AND('IOC Input'!#REF!="M-OP",'IOC Input'!#REF!="C"),'IOC Input'!#REF!,"")</f>
        <v>#REF!</v>
      </c>
      <c r="L544" s="106" t="e">
        <f>IF(AND('IOC Input'!#REF!="M-OP",'IOC Input'!#REF!="D"),'IOC Input'!#REF!,"")</f>
        <v>#REF!</v>
      </c>
      <c r="M544" t="e">
        <f>IF(SUM(K544:L544)&gt;0,1,0)</f>
        <v>#REF!</v>
      </c>
    </row>
    <row r="545" spans="1:13" ht="18.75">
      <c r="A545" s="102" t="s">
        <v>111</v>
      </c>
      <c r="B545" s="103" t="e">
        <f>IF(AND('IOC Input'!#REF!="M-OP",'IOC Input'!#REF!&lt;50000),'IOC Input'!#REF!,IF(AND('IOC Input'!#REF!="M-OP",'IOC Input'!#REF!&gt;=50000),'IOC Input'!#REF!,""))</f>
        <v>#REF!</v>
      </c>
      <c r="C545" s="103" t="e">
        <f>IF(AND('IOC Input'!#REF!="M-OP",'IOC Input'!#REF!&lt;50000),'IOC Input'!#REF!,IF(AND('IOC Input'!#REF!="M-OP",'IOC Input'!#REF!&gt;=50000),'IOC Input'!#REF!,""))</f>
        <v>#REF!</v>
      </c>
      <c r="D545" s="103" t="e">
        <f>IF(AND('IOC Input'!#REF!="M-OP",'IOC Input'!#REF!&lt;50000),'IOC Input'!#REF!,IF(AND('IOC Input'!#REF!="M-OP",'IOC Input'!#REF!&gt;=50000),'IOC Input'!#REF!,""))</f>
        <v>#REF!</v>
      </c>
      <c r="E545" s="103" t="e">
        <f>IF(AND('IOC Input'!#REF!="M-OP",'IOC Input'!#REF!&lt;50000),'IOC Input'!#REF!,IF(AND('IOC Input'!#REF!="M-OP",'IOC Input'!#REF!&gt;=50000),'IOC Input'!#REF!,""))</f>
        <v>#REF!</v>
      </c>
      <c r="F545" s="103" t="e">
        <f>IF(AND('IOC Input'!#REF!="M-OP",'IOC Input'!#REF!&lt;50000),'IOC Input'!#REF!,IF(AND('IOC Input'!#REF!="M-OP",'IOC Input'!#REF!&gt;=50000),'IOC Input'!#REF!,""))</f>
        <v>#REF!</v>
      </c>
      <c r="G545" s="103" t="e">
        <f>IF(AND('IOC Input'!#REF!="M-OP",'IOC Input'!#REF!&lt;50000),'IOC Input'!#REF!,IF(AND('IOC Input'!#REF!="M-OP",'IOC Input'!#REF!&gt;=50000),'IOC Input'!#REF!,""))</f>
        <v>#REF!</v>
      </c>
      <c r="H545" s="103" t="e">
        <f>IF(AND('IOC Input'!#REF!="M-OP",'IOC Input'!#REF!&lt;50000),'IOC Input'!#REF!,IF(AND('IOC Input'!#REF!="M-OP",'IOC Input'!#REF!&gt;=50000),'IOC Input'!#REF!,""))</f>
        <v>#REF!</v>
      </c>
      <c r="I545" s="103" t="e">
        <f>IF(AND('IOC Input'!#REF!="M-OP",'IOC Input'!#REF!&lt;50000),'IOC Input'!#REF!,IF(AND('IOC Input'!#REF!="M-OP",'IOC Input'!#REF!&gt;=50000),'IOC Input'!#REF!,""))</f>
        <v>#REF!</v>
      </c>
      <c r="J545" s="105" t="e">
        <f>IF(AND('IOC Input'!#REF!="M-OP",'IOC Input'!#REF!&lt;50000),RIGHT('IOC Input'!#REF!,6),IF(AND('IOC Input'!#REF!="M-OP",'IOC Input'!#REF!&gt;=50000),RIGHT('IOC Input'!#REF!,6),""))</f>
        <v>#REF!</v>
      </c>
      <c r="K545" s="106" t="e">
        <f>IF(AND('IOC Input'!#REF!="M-OP",'IOC Input'!#REF!="C"),'IOC Input'!#REF!,"")</f>
        <v>#REF!</v>
      </c>
      <c r="L545" s="106" t="e">
        <f>IF(AND('IOC Input'!#REF!="M-OP",'IOC Input'!#REF!="D"),'IOC Input'!#REF!,"")</f>
        <v>#REF!</v>
      </c>
      <c r="M545" t="e">
        <f t="shared" ref="M545:M551" si="56">IF(SUM(K545:L545)&gt;0,1,0)</f>
        <v>#REF!</v>
      </c>
    </row>
    <row r="546" spans="1:13" ht="18.75">
      <c r="A546" s="102" t="s">
        <v>111</v>
      </c>
      <c r="B546" s="103" t="e">
        <f>IF(AND('IOC Input'!#REF!="M-OP",'IOC Input'!#REF!&lt;50000),'IOC Input'!#REF!,IF(AND('IOC Input'!#REF!="M-OP",'IOC Input'!#REF!&gt;=50000),'IOC Input'!#REF!,""))</f>
        <v>#REF!</v>
      </c>
      <c r="C546" s="103" t="e">
        <f>IF(AND('IOC Input'!#REF!="M-OP",'IOC Input'!#REF!&lt;50000),'IOC Input'!#REF!,IF(AND('IOC Input'!#REF!="M-OP",'IOC Input'!#REF!&gt;=50000),'IOC Input'!#REF!,""))</f>
        <v>#REF!</v>
      </c>
      <c r="D546" s="103" t="e">
        <f>IF(AND('IOC Input'!#REF!="M-OP",'IOC Input'!#REF!&lt;50000),'IOC Input'!#REF!,IF(AND('IOC Input'!#REF!="M-OP",'IOC Input'!#REF!&gt;=50000),'IOC Input'!#REF!,""))</f>
        <v>#REF!</v>
      </c>
      <c r="E546" s="103" t="e">
        <f>IF(AND('IOC Input'!#REF!="M-OP",'IOC Input'!#REF!&lt;50000),'IOC Input'!#REF!,IF(AND('IOC Input'!#REF!="M-OP",'IOC Input'!#REF!&gt;=50000),'IOC Input'!#REF!,""))</f>
        <v>#REF!</v>
      </c>
      <c r="F546" s="103" t="e">
        <f>IF(AND('IOC Input'!#REF!="M-OP",'IOC Input'!#REF!&lt;50000),'IOC Input'!#REF!,IF(AND('IOC Input'!#REF!="M-OP",'IOC Input'!#REF!&gt;=50000),'IOC Input'!#REF!,""))</f>
        <v>#REF!</v>
      </c>
      <c r="G546" s="103" t="e">
        <f>IF(AND('IOC Input'!#REF!="M-OP",'IOC Input'!#REF!&lt;50000),'IOC Input'!#REF!,IF(AND('IOC Input'!#REF!="M-OP",'IOC Input'!#REF!&gt;=50000),'IOC Input'!#REF!,""))</f>
        <v>#REF!</v>
      </c>
      <c r="H546" s="103" t="e">
        <f>IF(AND('IOC Input'!#REF!="M-OP",'IOC Input'!#REF!&lt;50000),'IOC Input'!#REF!,IF(AND('IOC Input'!#REF!="M-OP",'IOC Input'!#REF!&gt;=50000),'IOC Input'!#REF!,""))</f>
        <v>#REF!</v>
      </c>
      <c r="I546" s="103" t="e">
        <f>IF(AND('IOC Input'!#REF!="M-OP",'IOC Input'!#REF!&lt;50000),'IOC Input'!#REF!,IF(AND('IOC Input'!#REF!="M-OP",'IOC Input'!#REF!&gt;=50000),'IOC Input'!#REF!,""))</f>
        <v>#REF!</v>
      </c>
      <c r="J546" s="105" t="e">
        <f>IF(AND('IOC Input'!#REF!="M-OP",'IOC Input'!#REF!&lt;50000),RIGHT('IOC Input'!#REF!,6),IF(AND('IOC Input'!#REF!="M-OP",'IOC Input'!#REF!&gt;=50000),RIGHT('IOC Input'!#REF!,6),""))</f>
        <v>#REF!</v>
      </c>
      <c r="K546" s="106" t="e">
        <f>IF(AND('IOC Input'!#REF!="M-OP",'IOC Input'!#REF!="C"),'IOC Input'!#REF!,"")</f>
        <v>#REF!</v>
      </c>
      <c r="L546" s="106" t="e">
        <f>IF(AND('IOC Input'!#REF!="M-OP",'IOC Input'!#REF!="D"),'IOC Input'!#REF!,"")</f>
        <v>#REF!</v>
      </c>
      <c r="M546" t="e">
        <f t="shared" si="56"/>
        <v>#REF!</v>
      </c>
    </row>
    <row r="547" spans="1:13" ht="18.75">
      <c r="A547" s="102" t="s">
        <v>111</v>
      </c>
      <c r="B547" s="103" t="e">
        <f>IF(AND('IOC Input'!#REF!="M-OP",'IOC Input'!#REF!&lt;50000),'IOC Input'!#REF!,IF(AND('IOC Input'!#REF!="M-OP",'IOC Input'!#REF!&gt;=50000),'IOC Input'!#REF!,""))</f>
        <v>#REF!</v>
      </c>
      <c r="C547" s="103" t="e">
        <f>IF(AND('IOC Input'!#REF!="M-OP",'IOC Input'!#REF!&lt;50000),'IOC Input'!#REF!,IF(AND('IOC Input'!#REF!="M-OP",'IOC Input'!#REF!&gt;=50000),'IOC Input'!#REF!,""))</f>
        <v>#REF!</v>
      </c>
      <c r="D547" s="103" t="e">
        <f>IF(AND('IOC Input'!#REF!="M-OP",'IOC Input'!#REF!&lt;50000),'IOC Input'!#REF!,IF(AND('IOC Input'!#REF!="M-OP",'IOC Input'!#REF!&gt;=50000),'IOC Input'!#REF!,""))</f>
        <v>#REF!</v>
      </c>
      <c r="E547" s="103" t="e">
        <f>IF(AND('IOC Input'!#REF!="M-OP",'IOC Input'!#REF!&lt;50000),'IOC Input'!#REF!,IF(AND('IOC Input'!#REF!="M-OP",'IOC Input'!#REF!&gt;=50000),'IOC Input'!#REF!,""))</f>
        <v>#REF!</v>
      </c>
      <c r="F547" s="103" t="e">
        <f>IF(AND('IOC Input'!#REF!="M-OP",'IOC Input'!#REF!&lt;50000),'IOC Input'!#REF!,IF(AND('IOC Input'!#REF!="M-OP",'IOC Input'!#REF!&gt;=50000),'IOC Input'!#REF!,""))</f>
        <v>#REF!</v>
      </c>
      <c r="G547" s="103" t="e">
        <f>IF(AND('IOC Input'!#REF!="M-OP",'IOC Input'!#REF!&lt;50000),'IOC Input'!#REF!,IF(AND('IOC Input'!#REF!="M-OP",'IOC Input'!#REF!&gt;=50000),'IOC Input'!#REF!,""))</f>
        <v>#REF!</v>
      </c>
      <c r="H547" s="103" t="e">
        <f>IF(AND('IOC Input'!#REF!="M-OP",'IOC Input'!#REF!&lt;50000),'IOC Input'!#REF!,IF(AND('IOC Input'!#REF!="M-OP",'IOC Input'!#REF!&gt;=50000),'IOC Input'!#REF!,""))</f>
        <v>#REF!</v>
      </c>
      <c r="I547" s="103" t="e">
        <f>IF(AND('IOC Input'!#REF!="M-OP",'IOC Input'!#REF!&lt;50000),'IOC Input'!#REF!,IF(AND('IOC Input'!#REF!="M-OP",'IOC Input'!#REF!&gt;=50000),'IOC Input'!#REF!,""))</f>
        <v>#REF!</v>
      </c>
      <c r="J547" s="105" t="e">
        <f>IF(AND('IOC Input'!#REF!="M-OP",'IOC Input'!#REF!&lt;50000),RIGHT('IOC Input'!#REF!,6),IF(AND('IOC Input'!#REF!="M-OP",'IOC Input'!#REF!&gt;=50000),RIGHT('IOC Input'!#REF!,6),""))</f>
        <v>#REF!</v>
      </c>
      <c r="K547" s="106" t="e">
        <f>IF(AND('IOC Input'!#REF!="M-OP",'IOC Input'!#REF!="C"),'IOC Input'!#REF!,"")</f>
        <v>#REF!</v>
      </c>
      <c r="L547" s="106" t="e">
        <f>IF(AND('IOC Input'!#REF!="M-OP",'IOC Input'!#REF!="D"),'IOC Input'!#REF!,"")</f>
        <v>#REF!</v>
      </c>
      <c r="M547" t="e">
        <f t="shared" si="56"/>
        <v>#REF!</v>
      </c>
    </row>
    <row r="548" spans="1:13" ht="18.75">
      <c r="A548" s="102" t="s">
        <v>111</v>
      </c>
      <c r="B548" s="103" t="e">
        <f>IF(AND('IOC Input'!#REF!="M-OP",'IOC Input'!#REF!&lt;50000),'IOC Input'!#REF!,IF(AND('IOC Input'!#REF!="M-OP",'IOC Input'!#REF!&gt;=50000),'IOC Input'!#REF!,""))</f>
        <v>#REF!</v>
      </c>
      <c r="C548" s="103" t="e">
        <f>IF(AND('IOC Input'!#REF!="M-OP",'IOC Input'!#REF!&lt;50000),'IOC Input'!#REF!,IF(AND('IOC Input'!#REF!="M-OP",'IOC Input'!#REF!&gt;=50000),'IOC Input'!#REF!,""))</f>
        <v>#REF!</v>
      </c>
      <c r="D548" s="103" t="e">
        <f>IF(AND('IOC Input'!#REF!="M-OP",'IOC Input'!#REF!&lt;50000),'IOC Input'!#REF!,IF(AND('IOC Input'!#REF!="M-OP",'IOC Input'!#REF!&gt;=50000),'IOC Input'!#REF!,""))</f>
        <v>#REF!</v>
      </c>
      <c r="E548" s="103" t="e">
        <f>IF(AND('IOC Input'!#REF!="M-OP",'IOC Input'!#REF!&lt;50000),'IOC Input'!#REF!,IF(AND('IOC Input'!#REF!="M-OP",'IOC Input'!#REF!&gt;=50000),'IOC Input'!#REF!,""))</f>
        <v>#REF!</v>
      </c>
      <c r="F548" s="103" t="e">
        <f>IF(AND('IOC Input'!#REF!="M-OP",'IOC Input'!#REF!&lt;50000),'IOC Input'!#REF!,IF(AND('IOC Input'!#REF!="M-OP",'IOC Input'!#REF!&gt;=50000),'IOC Input'!#REF!,""))</f>
        <v>#REF!</v>
      </c>
      <c r="G548" s="103" t="e">
        <f>IF(AND('IOC Input'!#REF!="M-OP",'IOC Input'!#REF!&lt;50000),'IOC Input'!#REF!,IF(AND('IOC Input'!#REF!="M-OP",'IOC Input'!#REF!&gt;=50000),'IOC Input'!#REF!,""))</f>
        <v>#REF!</v>
      </c>
      <c r="H548" s="103" t="e">
        <f>IF(AND('IOC Input'!#REF!="M-OP",'IOC Input'!#REF!&lt;50000),'IOC Input'!#REF!,IF(AND('IOC Input'!#REF!="M-OP",'IOC Input'!#REF!&gt;=50000),'IOC Input'!#REF!,""))</f>
        <v>#REF!</v>
      </c>
      <c r="I548" s="103" t="e">
        <f>IF(AND('IOC Input'!#REF!="M-OP",'IOC Input'!#REF!&lt;50000),'IOC Input'!#REF!,IF(AND('IOC Input'!#REF!="M-OP",'IOC Input'!#REF!&gt;=50000),'IOC Input'!#REF!,""))</f>
        <v>#REF!</v>
      </c>
      <c r="J548" s="105" t="e">
        <f>IF(AND('IOC Input'!#REF!="M-OP",'IOC Input'!#REF!&lt;50000),RIGHT('IOC Input'!#REF!,6),IF(AND('IOC Input'!#REF!="M-OP",'IOC Input'!#REF!&gt;=50000),RIGHT('IOC Input'!#REF!,6),""))</f>
        <v>#REF!</v>
      </c>
      <c r="K548" s="106" t="e">
        <f>IF(AND('IOC Input'!#REF!="M-OP",'IOC Input'!#REF!="C"),'IOC Input'!#REF!,"")</f>
        <v>#REF!</v>
      </c>
      <c r="L548" s="106" t="e">
        <f>IF(AND('IOC Input'!#REF!="M-OP",'IOC Input'!#REF!="D"),'IOC Input'!#REF!,"")</f>
        <v>#REF!</v>
      </c>
      <c r="M548" t="e">
        <f t="shared" si="56"/>
        <v>#REF!</v>
      </c>
    </row>
    <row r="549" spans="1:13" ht="18.75">
      <c r="A549" s="102" t="s">
        <v>111</v>
      </c>
      <c r="B549" s="103" t="e">
        <f>IF(AND('IOC Input'!#REF!="M-OP",'IOC Input'!#REF!&lt;50000),'IOC Input'!#REF!,IF(AND('IOC Input'!#REF!="M-OP",'IOC Input'!#REF!&gt;=50000),'IOC Input'!#REF!,""))</f>
        <v>#REF!</v>
      </c>
      <c r="C549" s="103" t="e">
        <f>IF(AND('IOC Input'!#REF!="M-OP",'IOC Input'!#REF!&lt;50000),'IOC Input'!#REF!,IF(AND('IOC Input'!#REF!="M-OP",'IOC Input'!#REF!&gt;=50000),'IOC Input'!#REF!,""))</f>
        <v>#REF!</v>
      </c>
      <c r="D549" s="103" t="e">
        <f>IF(AND('IOC Input'!#REF!="M-OP",'IOC Input'!#REF!&lt;50000),'IOC Input'!#REF!,IF(AND('IOC Input'!#REF!="M-OP",'IOC Input'!#REF!&gt;=50000),'IOC Input'!#REF!,""))</f>
        <v>#REF!</v>
      </c>
      <c r="E549" s="103" t="e">
        <f>IF(AND('IOC Input'!#REF!="M-OP",'IOC Input'!#REF!&lt;50000),'IOC Input'!#REF!,IF(AND('IOC Input'!#REF!="M-OP",'IOC Input'!#REF!&gt;=50000),'IOC Input'!#REF!,""))</f>
        <v>#REF!</v>
      </c>
      <c r="F549" s="103" t="e">
        <f>IF(AND('IOC Input'!#REF!="M-OP",'IOC Input'!#REF!&lt;50000),'IOC Input'!#REF!,IF(AND('IOC Input'!#REF!="M-OP",'IOC Input'!#REF!&gt;=50000),'IOC Input'!#REF!,""))</f>
        <v>#REF!</v>
      </c>
      <c r="G549" s="103" t="e">
        <f>IF(AND('IOC Input'!#REF!="M-OP",'IOC Input'!#REF!&lt;50000),'IOC Input'!#REF!,IF(AND('IOC Input'!#REF!="M-OP",'IOC Input'!#REF!&gt;=50000),'IOC Input'!#REF!,""))</f>
        <v>#REF!</v>
      </c>
      <c r="H549" s="103" t="e">
        <f>IF(AND('IOC Input'!#REF!="M-OP",'IOC Input'!#REF!&lt;50000),'IOC Input'!#REF!,IF(AND('IOC Input'!#REF!="M-OP",'IOC Input'!#REF!&gt;=50000),'IOC Input'!#REF!,""))</f>
        <v>#REF!</v>
      </c>
      <c r="I549" s="103" t="e">
        <f>IF(AND('IOC Input'!#REF!="M-OP",'IOC Input'!#REF!&lt;50000),'IOC Input'!#REF!,IF(AND('IOC Input'!#REF!="M-OP",'IOC Input'!#REF!&gt;=50000),'IOC Input'!#REF!,""))</f>
        <v>#REF!</v>
      </c>
      <c r="J549" s="105" t="e">
        <f>IF(AND('IOC Input'!#REF!="M-OP",'IOC Input'!#REF!&lt;50000),RIGHT('IOC Input'!#REF!,6),IF(AND('IOC Input'!#REF!="M-OP",'IOC Input'!#REF!&gt;=50000),RIGHT('IOC Input'!#REF!,6),""))</f>
        <v>#REF!</v>
      </c>
      <c r="K549" s="106" t="e">
        <f>IF(AND('IOC Input'!#REF!="M-OP",'IOC Input'!#REF!="C"),'IOC Input'!#REF!,"")</f>
        <v>#REF!</v>
      </c>
      <c r="L549" s="106" t="e">
        <f>IF(AND('IOC Input'!#REF!="M-OP",'IOC Input'!#REF!="D"),'IOC Input'!#REF!,"")</f>
        <v>#REF!</v>
      </c>
      <c r="M549" t="e">
        <f t="shared" si="56"/>
        <v>#REF!</v>
      </c>
    </row>
    <row r="550" spans="1:13" ht="18.75">
      <c r="A550" s="102" t="s">
        <v>111</v>
      </c>
      <c r="B550" s="103" t="e">
        <f>IF(AND('IOC Input'!#REF!="M-OP",'IOC Input'!#REF!&lt;50000),'IOC Input'!#REF!,IF(AND('IOC Input'!#REF!="M-OP",'IOC Input'!#REF!&gt;=50000),'IOC Input'!#REF!,""))</f>
        <v>#REF!</v>
      </c>
      <c r="C550" s="103" t="e">
        <f>IF(AND('IOC Input'!#REF!="M-OP",'IOC Input'!#REF!&lt;50000),'IOC Input'!#REF!,IF(AND('IOC Input'!#REF!="M-OP",'IOC Input'!#REF!&gt;=50000),'IOC Input'!#REF!,""))</f>
        <v>#REF!</v>
      </c>
      <c r="D550" s="103" t="e">
        <f>IF(AND('IOC Input'!#REF!="M-OP",'IOC Input'!#REF!&lt;50000),'IOC Input'!#REF!,IF(AND('IOC Input'!#REF!="M-OP",'IOC Input'!#REF!&gt;=50000),'IOC Input'!#REF!,""))</f>
        <v>#REF!</v>
      </c>
      <c r="E550" s="103" t="e">
        <f>IF(AND('IOC Input'!#REF!="M-OP",'IOC Input'!#REF!&lt;50000),'IOC Input'!#REF!,IF(AND('IOC Input'!#REF!="M-OP",'IOC Input'!#REF!&gt;=50000),'IOC Input'!#REF!,""))</f>
        <v>#REF!</v>
      </c>
      <c r="F550" s="103" t="e">
        <f>IF(AND('IOC Input'!#REF!="M-OP",'IOC Input'!#REF!&lt;50000),'IOC Input'!#REF!,IF(AND('IOC Input'!#REF!="M-OP",'IOC Input'!#REF!&gt;=50000),'IOC Input'!#REF!,""))</f>
        <v>#REF!</v>
      </c>
      <c r="G550" s="103" t="e">
        <f>IF(AND('IOC Input'!#REF!="M-OP",'IOC Input'!#REF!&lt;50000),'IOC Input'!#REF!,IF(AND('IOC Input'!#REF!="M-OP",'IOC Input'!#REF!&gt;=50000),'IOC Input'!#REF!,""))</f>
        <v>#REF!</v>
      </c>
      <c r="H550" s="103" t="e">
        <f>IF(AND('IOC Input'!#REF!="M-OP",'IOC Input'!#REF!&lt;50000),'IOC Input'!#REF!,IF(AND('IOC Input'!#REF!="M-OP",'IOC Input'!#REF!&gt;=50000),'IOC Input'!#REF!,""))</f>
        <v>#REF!</v>
      </c>
      <c r="I550" s="103" t="e">
        <f>IF(AND('IOC Input'!#REF!="M-OP",'IOC Input'!#REF!&lt;50000),'IOC Input'!#REF!,IF(AND('IOC Input'!#REF!="M-OP",'IOC Input'!#REF!&gt;=50000),'IOC Input'!#REF!,""))</f>
        <v>#REF!</v>
      </c>
      <c r="J550" s="105" t="e">
        <f>IF(AND('IOC Input'!#REF!="M-OP",'IOC Input'!#REF!&lt;50000),RIGHT('IOC Input'!#REF!,6),IF(AND('IOC Input'!#REF!="M-OP",'IOC Input'!#REF!&gt;=50000),RIGHT('IOC Input'!#REF!,6),""))</f>
        <v>#REF!</v>
      </c>
      <c r="K550" s="106" t="e">
        <f>IF(AND('IOC Input'!#REF!="M-OP",'IOC Input'!#REF!="C"),'IOC Input'!#REF!,"")</f>
        <v>#REF!</v>
      </c>
      <c r="L550" s="106" t="e">
        <f>IF(AND('IOC Input'!#REF!="M-OP",'IOC Input'!#REF!="D"),'IOC Input'!#REF!,"")</f>
        <v>#REF!</v>
      </c>
      <c r="M550" t="e">
        <f t="shared" si="56"/>
        <v>#REF!</v>
      </c>
    </row>
    <row r="551" spans="1:13" ht="18.75">
      <c r="A551" s="102" t="s">
        <v>111</v>
      </c>
      <c r="B551" s="103" t="e">
        <f>IF(AND('IOC Input'!#REF!="M-OP",'IOC Input'!#REF!&lt;50000),'IOC Input'!#REF!,IF(AND('IOC Input'!#REF!="M-OP",'IOC Input'!#REF!&gt;=50000),'IOC Input'!#REF!,""))</f>
        <v>#REF!</v>
      </c>
      <c r="C551" s="103" t="e">
        <f>IF(AND('IOC Input'!#REF!="M-OP",'IOC Input'!#REF!&lt;50000),'IOC Input'!#REF!,IF(AND('IOC Input'!#REF!="M-OP",'IOC Input'!#REF!&gt;=50000),'IOC Input'!#REF!,""))</f>
        <v>#REF!</v>
      </c>
      <c r="D551" s="103" t="e">
        <f>IF(AND('IOC Input'!#REF!="M-OP",'IOC Input'!#REF!&lt;50000),'IOC Input'!#REF!,IF(AND('IOC Input'!#REF!="M-OP",'IOC Input'!#REF!&gt;=50000),'IOC Input'!#REF!,""))</f>
        <v>#REF!</v>
      </c>
      <c r="E551" s="103" t="e">
        <f>IF(AND('IOC Input'!#REF!="M-OP",'IOC Input'!#REF!&lt;50000),'IOC Input'!#REF!,IF(AND('IOC Input'!#REF!="M-OP",'IOC Input'!#REF!&gt;=50000),'IOC Input'!#REF!,""))</f>
        <v>#REF!</v>
      </c>
      <c r="F551" s="103" t="e">
        <f>IF(AND('IOC Input'!#REF!="M-OP",'IOC Input'!#REF!&lt;50000),'IOC Input'!#REF!,IF(AND('IOC Input'!#REF!="M-OP",'IOC Input'!#REF!&gt;=50000),'IOC Input'!#REF!,""))</f>
        <v>#REF!</v>
      </c>
      <c r="G551" s="103" t="e">
        <f>IF(AND('IOC Input'!#REF!="M-OP",'IOC Input'!#REF!&lt;50000),'IOC Input'!#REF!,IF(AND('IOC Input'!#REF!="M-OP",'IOC Input'!#REF!&gt;=50000),'IOC Input'!#REF!,""))</f>
        <v>#REF!</v>
      </c>
      <c r="H551" s="107"/>
      <c r="I551" s="103" t="e">
        <f>IF(AND('IOC Input'!#REF!="M-OP",'IOC Input'!#REF!&lt;50000),'IOC Input'!#REF!,IF(AND('IOC Input'!#REF!="M-OP",'IOC Input'!#REF!&gt;=50000),'IOC Input'!#REF!,""))</f>
        <v>#REF!</v>
      </c>
      <c r="J551" s="105" t="e">
        <f>IF(AND('IOC Input'!#REF!="M-OP",'IOC Input'!#REF!&lt;50000),RIGHT('IOC Input'!#REF!,6),IF(AND('IOC Input'!#REF!="M-OP",'IOC Input'!#REF!&gt;=50000),RIGHT('IOC Input'!#REF!,6),""))</f>
        <v>#REF!</v>
      </c>
      <c r="K551" s="106" t="e">
        <f>IF(AND('IOC Input'!#REF!="M-OP",'IOC Input'!#REF!="C"),'IOC Input'!#REF!,"")</f>
        <v>#REF!</v>
      </c>
      <c r="L551" s="106" t="e">
        <f>IF(AND('IOC Input'!#REF!="M-OP",'IOC Input'!#REF!="D"),'IOC Input'!#REF!,"")</f>
        <v>#REF!</v>
      </c>
      <c r="M551" t="e">
        <f t="shared" si="56"/>
        <v>#REF!</v>
      </c>
    </row>
    <row r="552" spans="1:13" ht="18.75">
      <c r="A552" s="102"/>
      <c r="B552" s="103"/>
      <c r="C552" s="104"/>
      <c r="D552" s="103"/>
      <c r="E552" s="104"/>
      <c r="F552" s="103"/>
      <c r="G552" s="103"/>
      <c r="H552" s="104"/>
      <c r="I552" s="103"/>
      <c r="J552" s="105"/>
      <c r="K552" s="106"/>
      <c r="L552" s="106"/>
    </row>
    <row r="553" spans="1:13" ht="18.75">
      <c r="A553" s="102" t="s">
        <v>111</v>
      </c>
      <c r="B553" s="103" t="e">
        <f>IF(AND('IOC Input'!#REF!="M-OP",'IOC Input'!#REF!&lt;50000),"119503",IF(AND('IOC Input'!#REF!="M-OP",'IOC Input'!#REF!&gt;=50000),"119500",""))</f>
        <v>#REF!</v>
      </c>
      <c r="C553" s="104"/>
      <c r="D553" s="103"/>
      <c r="E553" s="104"/>
      <c r="F553" s="103"/>
      <c r="G553" s="103"/>
      <c r="H553" s="103" t="e">
        <f>IF(AND('IOC Input'!#REF!="M-OP",'IOC Input'!#REF!&lt;50000),'IOC Input'!#REF!,IF(AND('IOC Input'!#REF!="M-OP",'IOC Input'!#REF!&gt;=50000),'IOC Input'!#REF!,""))</f>
        <v>#REF!</v>
      </c>
      <c r="I553" s="103" t="e">
        <f>+I554</f>
        <v>#REF!</v>
      </c>
      <c r="J553" s="105" t="e">
        <f>+J554</f>
        <v>#REF!</v>
      </c>
      <c r="K553" s="106" t="e">
        <f>IF(AND('IOC Input'!#REF!="M-OP",'IOC Input'!#REF!="C"),'IOC Input'!#REF!,"")</f>
        <v>#REF!</v>
      </c>
      <c r="L553" s="106" t="e">
        <f>IF(AND('IOC Input'!#REF!="M-OP",'IOC Input'!#REF!="D"),'IOC Input'!#REF!,"")</f>
        <v>#REF!</v>
      </c>
      <c r="M553" t="e">
        <f>IF(SUM(K553:L553)&gt;0,1,0)</f>
        <v>#REF!</v>
      </c>
    </row>
    <row r="554" spans="1:13" ht="18.75">
      <c r="A554" s="102" t="s">
        <v>111</v>
      </c>
      <c r="B554" s="103" t="e">
        <f>IF(AND('IOC Input'!#REF!="M-OP",'IOC Input'!#REF!&lt;50000),'IOC Input'!#REF!,IF(AND('IOC Input'!#REF!="M-OP",'IOC Input'!#REF!&gt;=50000),'IOC Input'!#REF!,""))</f>
        <v>#REF!</v>
      </c>
      <c r="C554" s="103" t="e">
        <f>IF(AND('IOC Input'!#REF!="M-OP",'IOC Input'!#REF!&lt;50000),'IOC Input'!#REF!,IF(AND('IOC Input'!#REF!="M-OP",'IOC Input'!#REF!&gt;=50000),'IOC Input'!#REF!,""))</f>
        <v>#REF!</v>
      </c>
      <c r="D554" s="103" t="e">
        <f>IF(AND('IOC Input'!#REF!="M-OP",'IOC Input'!#REF!&lt;50000),'IOC Input'!#REF!,IF(AND('IOC Input'!#REF!="M-OP",'IOC Input'!#REF!&gt;=50000),'IOC Input'!#REF!,""))</f>
        <v>#REF!</v>
      </c>
      <c r="E554" s="103" t="e">
        <f>IF(AND('IOC Input'!#REF!="M-OP",'IOC Input'!#REF!&lt;50000),'IOC Input'!#REF!,IF(AND('IOC Input'!#REF!="M-OP",'IOC Input'!#REF!&gt;=50000),'IOC Input'!#REF!,""))</f>
        <v>#REF!</v>
      </c>
      <c r="F554" s="103" t="e">
        <f>IF(AND('IOC Input'!#REF!="M-OP",'IOC Input'!#REF!&lt;50000),'IOC Input'!#REF!,IF(AND('IOC Input'!#REF!="M-OP",'IOC Input'!#REF!&gt;=50000),'IOC Input'!#REF!,""))</f>
        <v>#REF!</v>
      </c>
      <c r="G554" s="103" t="e">
        <f>IF(AND('IOC Input'!#REF!="M-OP",'IOC Input'!#REF!&lt;50000),'IOC Input'!#REF!,IF(AND('IOC Input'!#REF!="M-OP",'IOC Input'!#REF!&gt;=50000),'IOC Input'!#REF!,""))</f>
        <v>#REF!</v>
      </c>
      <c r="H554" s="103" t="e">
        <f>IF(AND('IOC Input'!#REF!="M-OP",'IOC Input'!#REF!&lt;50000),'IOC Input'!#REF!,IF(AND('IOC Input'!#REF!="M-OP",'IOC Input'!#REF!&gt;=50000),'IOC Input'!#REF!,""))</f>
        <v>#REF!</v>
      </c>
      <c r="I554" s="103" t="e">
        <f>IF(AND('IOC Input'!#REF!="M-OP",'IOC Input'!#REF!&lt;50000),'IOC Input'!#REF!,IF(AND('IOC Input'!#REF!="M-OP",'IOC Input'!#REF!&gt;=50000),'IOC Input'!#REF!,""))</f>
        <v>#REF!</v>
      </c>
      <c r="J554" s="105" t="e">
        <f>IF(AND('IOC Input'!#REF!="M-OP",'IOC Input'!#REF!&lt;50000),RIGHT('IOC Input'!#REF!,6),IF(AND('IOC Input'!#REF!="M-OP",'IOC Input'!#REF!&gt;=50000),RIGHT('IOC Input'!#REF!,6),""))</f>
        <v>#REF!</v>
      </c>
      <c r="K554" s="106" t="e">
        <f>IF(AND('IOC Input'!#REF!="M-OP",'IOC Input'!#REF!="C"),'IOC Input'!#REF!,"")</f>
        <v>#REF!</v>
      </c>
      <c r="L554" s="106" t="e">
        <f>IF(AND('IOC Input'!#REF!="M-OP",'IOC Input'!#REF!="D"),'IOC Input'!#REF!,"")</f>
        <v>#REF!</v>
      </c>
      <c r="M554" t="e">
        <f t="shared" ref="M554:M560" si="57">IF(SUM(K554:L554)&gt;0,1,0)</f>
        <v>#REF!</v>
      </c>
    </row>
    <row r="555" spans="1:13" ht="18.75">
      <c r="A555" s="102" t="s">
        <v>111</v>
      </c>
      <c r="B555" s="103" t="e">
        <f>IF(AND('IOC Input'!#REF!="M-OP",'IOC Input'!#REF!&lt;50000),'IOC Input'!#REF!,IF(AND('IOC Input'!#REF!="M-OP",'IOC Input'!#REF!&gt;=50000),'IOC Input'!#REF!,""))</f>
        <v>#REF!</v>
      </c>
      <c r="C555" s="103" t="e">
        <f>IF(AND('IOC Input'!#REF!="M-OP",'IOC Input'!#REF!&lt;50000),'IOC Input'!#REF!,IF(AND('IOC Input'!#REF!="M-OP",'IOC Input'!#REF!&gt;=50000),'IOC Input'!#REF!,""))</f>
        <v>#REF!</v>
      </c>
      <c r="D555" s="103" t="e">
        <f>IF(AND('IOC Input'!#REF!="M-OP",'IOC Input'!#REF!&lt;50000),'IOC Input'!#REF!,IF(AND('IOC Input'!#REF!="M-OP",'IOC Input'!#REF!&gt;=50000),'IOC Input'!#REF!,""))</f>
        <v>#REF!</v>
      </c>
      <c r="E555" s="103" t="e">
        <f>IF(AND('IOC Input'!#REF!="M-OP",'IOC Input'!#REF!&lt;50000),'IOC Input'!#REF!,IF(AND('IOC Input'!#REF!="M-OP",'IOC Input'!#REF!&gt;=50000),'IOC Input'!#REF!,""))</f>
        <v>#REF!</v>
      </c>
      <c r="F555" s="103" t="e">
        <f>IF(AND('IOC Input'!#REF!="M-OP",'IOC Input'!#REF!&lt;50000),'IOC Input'!#REF!,IF(AND('IOC Input'!#REF!="M-OP",'IOC Input'!#REF!&gt;=50000),'IOC Input'!#REF!,""))</f>
        <v>#REF!</v>
      </c>
      <c r="G555" s="103" t="e">
        <f>IF(AND('IOC Input'!#REF!="M-OP",'IOC Input'!#REF!&lt;50000),'IOC Input'!#REF!,IF(AND('IOC Input'!#REF!="M-OP",'IOC Input'!#REF!&gt;=50000),'IOC Input'!#REF!,""))</f>
        <v>#REF!</v>
      </c>
      <c r="H555" s="103" t="e">
        <f>IF(AND('IOC Input'!#REF!="M-OP",'IOC Input'!#REF!&lt;50000),'IOC Input'!#REF!,IF(AND('IOC Input'!#REF!="M-OP",'IOC Input'!#REF!&gt;=50000),'IOC Input'!#REF!,""))</f>
        <v>#REF!</v>
      </c>
      <c r="I555" s="103" t="e">
        <f>IF(AND('IOC Input'!#REF!="M-OP",'IOC Input'!#REF!&lt;50000),'IOC Input'!#REF!,IF(AND('IOC Input'!#REF!="M-OP",'IOC Input'!#REF!&gt;=50000),'IOC Input'!#REF!,""))</f>
        <v>#REF!</v>
      </c>
      <c r="J555" s="105" t="e">
        <f>IF(AND('IOC Input'!#REF!="M-OP",'IOC Input'!#REF!&lt;50000),RIGHT('IOC Input'!#REF!,6),IF(AND('IOC Input'!#REF!="M-OP",'IOC Input'!#REF!&gt;=50000),RIGHT('IOC Input'!#REF!,6),""))</f>
        <v>#REF!</v>
      </c>
      <c r="K555" s="106" t="e">
        <f>IF(AND('IOC Input'!#REF!="M-OP",'IOC Input'!#REF!="C"),'IOC Input'!#REF!,"")</f>
        <v>#REF!</v>
      </c>
      <c r="L555" s="106" t="e">
        <f>IF(AND('IOC Input'!#REF!="M-OP",'IOC Input'!#REF!="D"),'IOC Input'!#REF!,"")</f>
        <v>#REF!</v>
      </c>
      <c r="M555" t="e">
        <f t="shared" si="57"/>
        <v>#REF!</v>
      </c>
    </row>
    <row r="556" spans="1:13" ht="18.75">
      <c r="A556" s="102" t="s">
        <v>111</v>
      </c>
      <c r="B556" s="103" t="e">
        <f>IF(AND('IOC Input'!#REF!="M-OP",'IOC Input'!#REF!&lt;50000),'IOC Input'!#REF!,IF(AND('IOC Input'!#REF!="M-OP",'IOC Input'!#REF!&gt;=50000),'IOC Input'!#REF!,""))</f>
        <v>#REF!</v>
      </c>
      <c r="C556" s="103" t="e">
        <f>IF(AND('IOC Input'!#REF!="M-OP",'IOC Input'!#REF!&lt;50000),'IOC Input'!#REF!,IF(AND('IOC Input'!#REF!="M-OP",'IOC Input'!#REF!&gt;=50000),'IOC Input'!#REF!,""))</f>
        <v>#REF!</v>
      </c>
      <c r="D556" s="103" t="e">
        <f>IF(AND('IOC Input'!#REF!="M-OP",'IOC Input'!#REF!&lt;50000),'IOC Input'!#REF!,IF(AND('IOC Input'!#REF!="M-OP",'IOC Input'!#REF!&gt;=50000),'IOC Input'!#REF!,""))</f>
        <v>#REF!</v>
      </c>
      <c r="E556" s="103" t="e">
        <f>IF(AND('IOC Input'!#REF!="M-OP",'IOC Input'!#REF!&lt;50000),'IOC Input'!#REF!,IF(AND('IOC Input'!#REF!="M-OP",'IOC Input'!#REF!&gt;=50000),'IOC Input'!#REF!,""))</f>
        <v>#REF!</v>
      </c>
      <c r="F556" s="103" t="e">
        <f>IF(AND('IOC Input'!#REF!="M-OP",'IOC Input'!#REF!&lt;50000),'IOC Input'!#REF!,IF(AND('IOC Input'!#REF!="M-OP",'IOC Input'!#REF!&gt;=50000),'IOC Input'!#REF!,""))</f>
        <v>#REF!</v>
      </c>
      <c r="G556" s="103" t="e">
        <f>IF(AND('IOC Input'!#REF!="M-OP",'IOC Input'!#REF!&lt;50000),'IOC Input'!#REF!,IF(AND('IOC Input'!#REF!="M-OP",'IOC Input'!#REF!&gt;=50000),'IOC Input'!#REF!,""))</f>
        <v>#REF!</v>
      </c>
      <c r="H556" s="103" t="e">
        <f>IF(AND('IOC Input'!#REF!="M-OP",'IOC Input'!#REF!&lt;50000),'IOC Input'!#REF!,IF(AND('IOC Input'!#REF!="M-OP",'IOC Input'!#REF!&gt;=50000),'IOC Input'!#REF!,""))</f>
        <v>#REF!</v>
      </c>
      <c r="I556" s="103" t="e">
        <f>IF(AND('IOC Input'!#REF!="M-OP",'IOC Input'!#REF!&lt;50000),'IOC Input'!#REF!,IF(AND('IOC Input'!#REF!="M-OP",'IOC Input'!#REF!&gt;=50000),'IOC Input'!#REF!,""))</f>
        <v>#REF!</v>
      </c>
      <c r="J556" s="105" t="e">
        <f>IF(AND('IOC Input'!#REF!="M-OP",'IOC Input'!#REF!&lt;50000),RIGHT('IOC Input'!#REF!,6),IF(AND('IOC Input'!#REF!="M-OP",'IOC Input'!#REF!&gt;=50000),RIGHT('IOC Input'!#REF!,6),""))</f>
        <v>#REF!</v>
      </c>
      <c r="K556" s="106" t="e">
        <f>IF(AND('IOC Input'!#REF!="M-OP",'IOC Input'!#REF!="C"),'IOC Input'!#REF!,"")</f>
        <v>#REF!</v>
      </c>
      <c r="L556" s="106" t="e">
        <f>IF(AND('IOC Input'!#REF!="M-OP",'IOC Input'!#REF!="D"),'IOC Input'!#REF!,"")</f>
        <v>#REF!</v>
      </c>
      <c r="M556" t="e">
        <f t="shared" si="57"/>
        <v>#REF!</v>
      </c>
    </row>
    <row r="557" spans="1:13" ht="18.75">
      <c r="A557" s="102" t="s">
        <v>111</v>
      </c>
      <c r="B557" s="103" t="e">
        <f>IF(AND('IOC Input'!#REF!="M-OP",'IOC Input'!#REF!&lt;50000),'IOC Input'!#REF!,IF(AND('IOC Input'!#REF!="M-OP",'IOC Input'!#REF!&gt;=50000),'IOC Input'!#REF!,""))</f>
        <v>#REF!</v>
      </c>
      <c r="C557" s="103" t="e">
        <f>IF(AND('IOC Input'!#REF!="M-OP",'IOC Input'!#REF!&lt;50000),'IOC Input'!#REF!,IF(AND('IOC Input'!#REF!="M-OP",'IOC Input'!#REF!&gt;=50000),'IOC Input'!#REF!,""))</f>
        <v>#REF!</v>
      </c>
      <c r="D557" s="103" t="e">
        <f>IF(AND('IOC Input'!#REF!="M-OP",'IOC Input'!#REF!&lt;50000),'IOC Input'!#REF!,IF(AND('IOC Input'!#REF!="M-OP",'IOC Input'!#REF!&gt;=50000),'IOC Input'!#REF!,""))</f>
        <v>#REF!</v>
      </c>
      <c r="E557" s="103" t="e">
        <f>IF(AND('IOC Input'!#REF!="M-OP",'IOC Input'!#REF!&lt;50000),'IOC Input'!#REF!,IF(AND('IOC Input'!#REF!="M-OP",'IOC Input'!#REF!&gt;=50000),'IOC Input'!#REF!,""))</f>
        <v>#REF!</v>
      </c>
      <c r="F557" s="103" t="e">
        <f>IF(AND('IOC Input'!#REF!="M-OP",'IOC Input'!#REF!&lt;50000),'IOC Input'!#REF!,IF(AND('IOC Input'!#REF!="M-OP",'IOC Input'!#REF!&gt;=50000),'IOC Input'!#REF!,""))</f>
        <v>#REF!</v>
      </c>
      <c r="G557" s="103" t="e">
        <f>IF(AND('IOC Input'!#REF!="M-OP",'IOC Input'!#REF!&lt;50000),'IOC Input'!#REF!,IF(AND('IOC Input'!#REF!="M-OP",'IOC Input'!#REF!&gt;=50000),'IOC Input'!#REF!,""))</f>
        <v>#REF!</v>
      </c>
      <c r="H557" s="103" t="e">
        <f>IF(AND('IOC Input'!#REF!="M-OP",'IOC Input'!#REF!&lt;50000),'IOC Input'!#REF!,IF(AND('IOC Input'!#REF!="M-OP",'IOC Input'!#REF!&gt;=50000),'IOC Input'!#REF!,""))</f>
        <v>#REF!</v>
      </c>
      <c r="I557" s="103" t="e">
        <f>IF(AND('IOC Input'!#REF!="M-OP",'IOC Input'!#REF!&lt;50000),'IOC Input'!#REF!,IF(AND('IOC Input'!#REF!="M-OP",'IOC Input'!#REF!&gt;=50000),'IOC Input'!#REF!,""))</f>
        <v>#REF!</v>
      </c>
      <c r="J557" s="105" t="e">
        <f>IF(AND('IOC Input'!#REF!="M-OP",'IOC Input'!#REF!&lt;50000),RIGHT('IOC Input'!#REF!,6),IF(AND('IOC Input'!#REF!="M-OP",'IOC Input'!#REF!&gt;=50000),RIGHT('IOC Input'!#REF!,6),""))</f>
        <v>#REF!</v>
      </c>
      <c r="K557" s="106" t="e">
        <f>IF(AND('IOC Input'!#REF!="M-OP",'IOC Input'!#REF!="C"),'IOC Input'!#REF!,"")</f>
        <v>#REF!</v>
      </c>
      <c r="L557" s="106" t="e">
        <f>IF(AND('IOC Input'!#REF!="M-OP",'IOC Input'!#REF!="D"),'IOC Input'!#REF!,"")</f>
        <v>#REF!</v>
      </c>
      <c r="M557" t="e">
        <f t="shared" si="57"/>
        <v>#REF!</v>
      </c>
    </row>
    <row r="558" spans="1:13" ht="18.75">
      <c r="A558" s="102" t="s">
        <v>111</v>
      </c>
      <c r="B558" s="103" t="e">
        <f>IF(AND('IOC Input'!#REF!="M-OP",'IOC Input'!#REF!&lt;50000),'IOC Input'!#REF!,IF(AND('IOC Input'!#REF!="M-OP",'IOC Input'!#REF!&gt;=50000),'IOC Input'!#REF!,""))</f>
        <v>#REF!</v>
      </c>
      <c r="C558" s="103" t="e">
        <f>IF(AND('IOC Input'!#REF!="M-OP",'IOC Input'!#REF!&lt;50000),'IOC Input'!#REF!,IF(AND('IOC Input'!#REF!="M-OP",'IOC Input'!#REF!&gt;=50000),'IOC Input'!#REF!,""))</f>
        <v>#REF!</v>
      </c>
      <c r="D558" s="103" t="e">
        <f>IF(AND('IOC Input'!#REF!="M-OP",'IOC Input'!#REF!&lt;50000),'IOC Input'!#REF!,IF(AND('IOC Input'!#REF!="M-OP",'IOC Input'!#REF!&gt;=50000),'IOC Input'!#REF!,""))</f>
        <v>#REF!</v>
      </c>
      <c r="E558" s="103" t="e">
        <f>IF(AND('IOC Input'!#REF!="M-OP",'IOC Input'!#REF!&lt;50000),'IOC Input'!#REF!,IF(AND('IOC Input'!#REF!="M-OP",'IOC Input'!#REF!&gt;=50000),'IOC Input'!#REF!,""))</f>
        <v>#REF!</v>
      </c>
      <c r="F558" s="103" t="e">
        <f>IF(AND('IOC Input'!#REF!="M-OP",'IOC Input'!#REF!&lt;50000),'IOC Input'!#REF!,IF(AND('IOC Input'!#REF!="M-OP",'IOC Input'!#REF!&gt;=50000),'IOC Input'!#REF!,""))</f>
        <v>#REF!</v>
      </c>
      <c r="G558" s="103" t="e">
        <f>IF(AND('IOC Input'!#REF!="M-OP",'IOC Input'!#REF!&lt;50000),'IOC Input'!#REF!,IF(AND('IOC Input'!#REF!="M-OP",'IOC Input'!#REF!&gt;=50000),'IOC Input'!#REF!,""))</f>
        <v>#REF!</v>
      </c>
      <c r="H558" s="103" t="e">
        <f>IF(AND('IOC Input'!#REF!="M-OP",'IOC Input'!#REF!&lt;50000),'IOC Input'!#REF!,IF(AND('IOC Input'!#REF!="M-OP",'IOC Input'!#REF!&gt;=50000),'IOC Input'!#REF!,""))</f>
        <v>#REF!</v>
      </c>
      <c r="I558" s="103" t="e">
        <f>IF(AND('IOC Input'!#REF!="M-OP",'IOC Input'!#REF!&lt;50000),'IOC Input'!#REF!,IF(AND('IOC Input'!#REF!="M-OP",'IOC Input'!#REF!&gt;=50000),'IOC Input'!#REF!,""))</f>
        <v>#REF!</v>
      </c>
      <c r="J558" s="105" t="e">
        <f>IF(AND('IOC Input'!#REF!="M-OP",'IOC Input'!#REF!&lt;50000),RIGHT('IOC Input'!#REF!,6),IF(AND('IOC Input'!#REF!="M-OP",'IOC Input'!#REF!&gt;=50000),RIGHT('IOC Input'!#REF!,6),""))</f>
        <v>#REF!</v>
      </c>
      <c r="K558" s="106" t="e">
        <f>IF(AND('IOC Input'!#REF!="M-OP",'IOC Input'!#REF!="C"),'IOC Input'!#REF!,"")</f>
        <v>#REF!</v>
      </c>
      <c r="L558" s="106" t="e">
        <f>IF(AND('IOC Input'!#REF!="M-OP",'IOC Input'!#REF!="D"),'IOC Input'!#REF!,"")</f>
        <v>#REF!</v>
      </c>
      <c r="M558" t="e">
        <f t="shared" si="57"/>
        <v>#REF!</v>
      </c>
    </row>
    <row r="559" spans="1:13" ht="18.75">
      <c r="A559" s="102" t="s">
        <v>111</v>
      </c>
      <c r="B559" s="103" t="e">
        <f>IF(AND('IOC Input'!#REF!="M-OP",'IOC Input'!#REF!&lt;50000),'IOC Input'!#REF!,IF(AND('IOC Input'!#REF!="M-OP",'IOC Input'!#REF!&gt;=50000),'IOC Input'!#REF!,""))</f>
        <v>#REF!</v>
      </c>
      <c r="C559" s="103" t="e">
        <f>IF(AND('IOC Input'!#REF!="M-OP",'IOC Input'!#REF!&lt;50000),'IOC Input'!#REF!,IF(AND('IOC Input'!#REF!="M-OP",'IOC Input'!#REF!&gt;=50000),'IOC Input'!#REF!,""))</f>
        <v>#REF!</v>
      </c>
      <c r="D559" s="103" t="e">
        <f>IF(AND('IOC Input'!#REF!="M-OP",'IOC Input'!#REF!&lt;50000),'IOC Input'!#REF!,IF(AND('IOC Input'!#REF!="M-OP",'IOC Input'!#REF!&gt;=50000),'IOC Input'!#REF!,""))</f>
        <v>#REF!</v>
      </c>
      <c r="E559" s="103" t="e">
        <f>IF(AND('IOC Input'!#REF!="M-OP",'IOC Input'!#REF!&lt;50000),'IOC Input'!#REF!,IF(AND('IOC Input'!#REF!="M-OP",'IOC Input'!#REF!&gt;=50000),'IOC Input'!#REF!,""))</f>
        <v>#REF!</v>
      </c>
      <c r="F559" s="103" t="e">
        <f>IF(AND('IOC Input'!#REF!="M-OP",'IOC Input'!#REF!&lt;50000),'IOC Input'!#REF!,IF(AND('IOC Input'!#REF!="M-OP",'IOC Input'!#REF!&gt;=50000),'IOC Input'!#REF!,""))</f>
        <v>#REF!</v>
      </c>
      <c r="G559" s="103" t="e">
        <f>IF(AND('IOC Input'!#REF!="M-OP",'IOC Input'!#REF!&lt;50000),'IOC Input'!#REF!,IF(AND('IOC Input'!#REF!="M-OP",'IOC Input'!#REF!&gt;=50000),'IOC Input'!#REF!,""))</f>
        <v>#REF!</v>
      </c>
      <c r="H559" s="103" t="e">
        <f>IF(AND('IOC Input'!#REF!="M-OP",'IOC Input'!#REF!&lt;50000),'IOC Input'!#REF!,IF(AND('IOC Input'!#REF!="M-OP",'IOC Input'!#REF!&gt;=50000),'IOC Input'!#REF!,""))</f>
        <v>#REF!</v>
      </c>
      <c r="I559" s="103" t="e">
        <f>IF(AND('IOC Input'!#REF!="M-OP",'IOC Input'!#REF!&lt;50000),'IOC Input'!#REF!,IF(AND('IOC Input'!#REF!="M-OP",'IOC Input'!#REF!&gt;=50000),'IOC Input'!#REF!,""))</f>
        <v>#REF!</v>
      </c>
      <c r="J559" s="105" t="e">
        <f>IF(AND('IOC Input'!#REF!="M-OP",'IOC Input'!#REF!&lt;50000),RIGHT('IOC Input'!#REF!,6),IF(AND('IOC Input'!#REF!="M-OP",'IOC Input'!#REF!&gt;=50000),RIGHT('IOC Input'!#REF!,6),""))</f>
        <v>#REF!</v>
      </c>
      <c r="K559" s="106" t="e">
        <f>IF(AND('IOC Input'!#REF!="M-OP",'IOC Input'!#REF!="C"),'IOC Input'!#REF!,"")</f>
        <v>#REF!</v>
      </c>
      <c r="L559" s="106" t="e">
        <f>IF(AND('IOC Input'!#REF!="M-OP",'IOC Input'!#REF!="D"),'IOC Input'!#REF!,"")</f>
        <v>#REF!</v>
      </c>
      <c r="M559" t="e">
        <f t="shared" si="57"/>
        <v>#REF!</v>
      </c>
    </row>
    <row r="560" spans="1:13" ht="18.75">
      <c r="A560" s="102" t="s">
        <v>111</v>
      </c>
      <c r="B560" s="103" t="e">
        <f>IF(AND('IOC Input'!#REF!="M-OP",'IOC Input'!#REF!&lt;50000),'IOC Input'!#REF!,IF(AND('IOC Input'!#REF!="M-OP",'IOC Input'!#REF!&gt;=50000),'IOC Input'!#REF!,""))</f>
        <v>#REF!</v>
      </c>
      <c r="C560" s="103" t="e">
        <f>IF(AND('IOC Input'!#REF!="M-OP",'IOC Input'!#REF!&lt;50000),'IOC Input'!#REF!,IF(AND('IOC Input'!#REF!="M-OP",'IOC Input'!#REF!&gt;=50000),'IOC Input'!#REF!,""))</f>
        <v>#REF!</v>
      </c>
      <c r="D560" s="103" t="e">
        <f>IF(AND('IOC Input'!#REF!="M-OP",'IOC Input'!#REF!&lt;50000),'IOC Input'!#REF!,IF(AND('IOC Input'!#REF!="M-OP",'IOC Input'!#REF!&gt;=50000),'IOC Input'!#REF!,""))</f>
        <v>#REF!</v>
      </c>
      <c r="E560" s="103" t="e">
        <f>IF(AND('IOC Input'!#REF!="M-OP",'IOC Input'!#REF!&lt;50000),'IOC Input'!#REF!,IF(AND('IOC Input'!#REF!="M-OP",'IOC Input'!#REF!&gt;=50000),'IOC Input'!#REF!,""))</f>
        <v>#REF!</v>
      </c>
      <c r="F560" s="103" t="e">
        <f>IF(AND('IOC Input'!#REF!="M-OP",'IOC Input'!#REF!&lt;50000),'IOC Input'!#REF!,IF(AND('IOC Input'!#REF!="M-OP",'IOC Input'!#REF!&gt;=50000),'IOC Input'!#REF!,""))</f>
        <v>#REF!</v>
      </c>
      <c r="G560" s="103" t="e">
        <f>IF(AND('IOC Input'!#REF!="M-OP",'IOC Input'!#REF!&lt;50000),'IOC Input'!#REF!,IF(AND('IOC Input'!#REF!="M-OP",'IOC Input'!#REF!&gt;=50000),'IOC Input'!#REF!,""))</f>
        <v>#REF!</v>
      </c>
      <c r="H560" s="107"/>
      <c r="I560" s="103" t="e">
        <f>IF(AND('IOC Input'!#REF!="M-OP",'IOC Input'!#REF!&lt;50000),'IOC Input'!#REF!,IF(AND('IOC Input'!#REF!="M-OP",'IOC Input'!#REF!&gt;=50000),'IOC Input'!#REF!,""))</f>
        <v>#REF!</v>
      </c>
      <c r="J560" s="105" t="e">
        <f>IF(AND('IOC Input'!#REF!="M-OP",'IOC Input'!#REF!&lt;50000),RIGHT('IOC Input'!#REF!,6),IF(AND('IOC Input'!#REF!="M-OP",'IOC Input'!#REF!&gt;=50000),RIGHT('IOC Input'!#REF!,6),""))</f>
        <v>#REF!</v>
      </c>
      <c r="K560" s="106" t="e">
        <f>IF(AND('IOC Input'!#REF!="M-OP",'IOC Input'!#REF!="C"),'IOC Input'!#REF!,"")</f>
        <v>#REF!</v>
      </c>
      <c r="L560" s="106" t="e">
        <f>IF(AND('IOC Input'!#REF!="M-OP",'IOC Input'!#REF!="D"),'IOC Input'!#REF!,"")</f>
        <v>#REF!</v>
      </c>
      <c r="M560" t="e">
        <f t="shared" si="57"/>
        <v>#REF!</v>
      </c>
    </row>
    <row r="561" spans="1:13" ht="18.75">
      <c r="A561" s="102"/>
      <c r="B561" s="103"/>
      <c r="C561" s="104"/>
      <c r="D561" s="103"/>
      <c r="E561" s="104"/>
      <c r="F561" s="103"/>
      <c r="G561" s="103"/>
      <c r="H561" s="104"/>
      <c r="I561" s="103"/>
      <c r="J561" s="105"/>
      <c r="K561" s="106"/>
      <c r="L561" s="106"/>
    </row>
    <row r="562" spans="1:13" ht="18.75">
      <c r="A562" s="102" t="s">
        <v>111</v>
      </c>
      <c r="B562" s="103" t="e">
        <f>IF(AND('IOC Input'!#REF!="M-OP",'IOC Input'!#REF!&lt;50000),"119503",IF(AND('IOC Input'!#REF!="M-OP",'IOC Input'!#REF!&gt;=50000),"119500",""))</f>
        <v>#REF!</v>
      </c>
      <c r="C562" s="104"/>
      <c r="D562" s="103"/>
      <c r="E562" s="104"/>
      <c r="F562" s="103"/>
      <c r="G562" s="103"/>
      <c r="H562" s="103" t="e">
        <f>IF(AND('IOC Input'!#REF!="M-OP",'IOC Input'!#REF!&lt;50000),'IOC Input'!#REF!,IF(AND('IOC Input'!#REF!="M-OP",'IOC Input'!#REF!&gt;=50000),'IOC Input'!#REF!,""))</f>
        <v>#REF!</v>
      </c>
      <c r="I562" s="103" t="e">
        <f>+I563</f>
        <v>#REF!</v>
      </c>
      <c r="J562" s="105" t="e">
        <f>+J563</f>
        <v>#REF!</v>
      </c>
      <c r="K562" s="106" t="e">
        <f>IF(AND('IOC Input'!#REF!="M-OP",'IOC Input'!#REF!="C"),'IOC Input'!#REF!,"")</f>
        <v>#REF!</v>
      </c>
      <c r="L562" s="106" t="e">
        <f>IF(AND('IOC Input'!#REF!="M-OP",'IOC Input'!#REF!="D"),'IOC Input'!#REF!,"")</f>
        <v>#REF!</v>
      </c>
      <c r="M562" t="e">
        <f>IF(SUM(K562:L562)&gt;0,1,0)</f>
        <v>#REF!</v>
      </c>
    </row>
    <row r="563" spans="1:13" ht="18.75">
      <c r="A563" s="102" t="s">
        <v>111</v>
      </c>
      <c r="B563" s="103" t="e">
        <f>IF(AND('IOC Input'!#REF!="M-OP",'IOC Input'!#REF!&lt;50000),'IOC Input'!#REF!,IF(AND('IOC Input'!#REF!="M-OP",'IOC Input'!#REF!&gt;=50000),'IOC Input'!#REF!,""))</f>
        <v>#REF!</v>
      </c>
      <c r="C563" s="103" t="e">
        <f>IF(AND('IOC Input'!#REF!="M-OP",'IOC Input'!#REF!&lt;50000),'IOC Input'!#REF!,IF(AND('IOC Input'!#REF!="M-OP",'IOC Input'!#REF!&gt;=50000),'IOC Input'!#REF!,""))</f>
        <v>#REF!</v>
      </c>
      <c r="D563" s="103" t="e">
        <f>IF(AND('IOC Input'!#REF!="M-OP",'IOC Input'!#REF!&lt;50000),'IOC Input'!#REF!,IF(AND('IOC Input'!#REF!="M-OP",'IOC Input'!#REF!&gt;=50000),'IOC Input'!#REF!,""))</f>
        <v>#REF!</v>
      </c>
      <c r="E563" s="103" t="e">
        <f>IF(AND('IOC Input'!#REF!="M-OP",'IOC Input'!#REF!&lt;50000),'IOC Input'!#REF!,IF(AND('IOC Input'!#REF!="M-OP",'IOC Input'!#REF!&gt;=50000),'IOC Input'!#REF!,""))</f>
        <v>#REF!</v>
      </c>
      <c r="F563" s="103" t="e">
        <f>IF(AND('IOC Input'!#REF!="M-OP",'IOC Input'!#REF!&lt;50000),'IOC Input'!#REF!,IF(AND('IOC Input'!#REF!="M-OP",'IOC Input'!#REF!&gt;=50000),'IOC Input'!#REF!,""))</f>
        <v>#REF!</v>
      </c>
      <c r="G563" s="103" t="e">
        <f>IF(AND('IOC Input'!#REF!="M-OP",'IOC Input'!#REF!&lt;50000),'IOC Input'!#REF!,IF(AND('IOC Input'!#REF!="M-OP",'IOC Input'!#REF!&gt;=50000),'IOC Input'!#REF!,""))</f>
        <v>#REF!</v>
      </c>
      <c r="H563" s="103" t="e">
        <f>IF(AND('IOC Input'!#REF!="M-OP",'IOC Input'!#REF!&lt;50000),'IOC Input'!#REF!,IF(AND('IOC Input'!#REF!="M-OP",'IOC Input'!#REF!&gt;=50000),'IOC Input'!#REF!,""))</f>
        <v>#REF!</v>
      </c>
      <c r="I563" s="103" t="e">
        <f>IF(AND('IOC Input'!#REF!="M-OP",'IOC Input'!#REF!&lt;50000),'IOC Input'!#REF!,IF(AND('IOC Input'!#REF!="M-OP",'IOC Input'!#REF!&gt;=50000),'IOC Input'!#REF!,""))</f>
        <v>#REF!</v>
      </c>
      <c r="J563" s="105" t="e">
        <f>IF(AND('IOC Input'!#REF!="M-OP",'IOC Input'!#REF!&lt;50000),RIGHT('IOC Input'!#REF!,6),IF(AND('IOC Input'!#REF!="M-OP",'IOC Input'!#REF!&gt;=50000),RIGHT('IOC Input'!#REF!,6),""))</f>
        <v>#REF!</v>
      </c>
      <c r="K563" s="106" t="e">
        <f>IF(AND('IOC Input'!#REF!="M-OP",'IOC Input'!#REF!="C"),'IOC Input'!#REF!,"")</f>
        <v>#REF!</v>
      </c>
      <c r="L563" s="106" t="e">
        <f>IF(AND('IOC Input'!#REF!="M-OP",'IOC Input'!#REF!="D"),'IOC Input'!#REF!,"")</f>
        <v>#REF!</v>
      </c>
      <c r="M563" t="e">
        <f t="shared" ref="M563:M569" si="58">IF(SUM(K563:L563)&gt;0,1,0)</f>
        <v>#REF!</v>
      </c>
    </row>
    <row r="564" spans="1:13" ht="18.75">
      <c r="A564" s="102" t="s">
        <v>111</v>
      </c>
      <c r="B564" s="103" t="e">
        <f>IF(AND('IOC Input'!#REF!="M-OP",'IOC Input'!#REF!&lt;50000),'IOC Input'!#REF!,IF(AND('IOC Input'!#REF!="M-OP",'IOC Input'!#REF!&gt;=50000),'IOC Input'!#REF!,""))</f>
        <v>#REF!</v>
      </c>
      <c r="C564" s="103" t="e">
        <f>IF(AND('IOC Input'!#REF!="M-OP",'IOC Input'!#REF!&lt;50000),'IOC Input'!#REF!,IF(AND('IOC Input'!#REF!="M-OP",'IOC Input'!#REF!&gt;=50000),'IOC Input'!#REF!,""))</f>
        <v>#REF!</v>
      </c>
      <c r="D564" s="103" t="e">
        <f>IF(AND('IOC Input'!#REF!="M-OP",'IOC Input'!#REF!&lt;50000),'IOC Input'!#REF!,IF(AND('IOC Input'!#REF!="M-OP",'IOC Input'!#REF!&gt;=50000),'IOC Input'!#REF!,""))</f>
        <v>#REF!</v>
      </c>
      <c r="E564" s="103" t="e">
        <f>IF(AND('IOC Input'!#REF!="M-OP",'IOC Input'!#REF!&lt;50000),'IOC Input'!#REF!,IF(AND('IOC Input'!#REF!="M-OP",'IOC Input'!#REF!&gt;=50000),'IOC Input'!#REF!,""))</f>
        <v>#REF!</v>
      </c>
      <c r="F564" s="103" t="e">
        <f>IF(AND('IOC Input'!#REF!="M-OP",'IOC Input'!#REF!&lt;50000),'IOC Input'!#REF!,IF(AND('IOC Input'!#REF!="M-OP",'IOC Input'!#REF!&gt;=50000),'IOC Input'!#REF!,""))</f>
        <v>#REF!</v>
      </c>
      <c r="G564" s="103" t="e">
        <f>IF(AND('IOC Input'!#REF!="M-OP",'IOC Input'!#REF!&lt;50000),'IOC Input'!#REF!,IF(AND('IOC Input'!#REF!="M-OP",'IOC Input'!#REF!&gt;=50000),'IOC Input'!#REF!,""))</f>
        <v>#REF!</v>
      </c>
      <c r="H564" s="103" t="e">
        <f>IF(AND('IOC Input'!#REF!="M-OP",'IOC Input'!#REF!&lt;50000),'IOC Input'!#REF!,IF(AND('IOC Input'!#REF!="M-OP",'IOC Input'!#REF!&gt;=50000),'IOC Input'!#REF!,""))</f>
        <v>#REF!</v>
      </c>
      <c r="I564" s="103" t="e">
        <f>IF(AND('IOC Input'!#REF!="M-OP",'IOC Input'!#REF!&lt;50000),'IOC Input'!#REF!,IF(AND('IOC Input'!#REF!="M-OP",'IOC Input'!#REF!&gt;=50000),'IOC Input'!#REF!,""))</f>
        <v>#REF!</v>
      </c>
      <c r="J564" s="105" t="e">
        <f>IF(AND('IOC Input'!#REF!="M-OP",'IOC Input'!#REF!&lt;50000),RIGHT('IOC Input'!#REF!,6),IF(AND('IOC Input'!#REF!="M-OP",'IOC Input'!#REF!&gt;=50000),RIGHT('IOC Input'!#REF!,6),""))</f>
        <v>#REF!</v>
      </c>
      <c r="K564" s="106" t="e">
        <f>IF(AND('IOC Input'!#REF!="M-OP",'IOC Input'!#REF!="C"),'IOC Input'!#REF!,"")</f>
        <v>#REF!</v>
      </c>
      <c r="L564" s="106" t="e">
        <f>IF(AND('IOC Input'!#REF!="M-OP",'IOC Input'!#REF!="D"),'IOC Input'!#REF!,"")</f>
        <v>#REF!</v>
      </c>
      <c r="M564" t="e">
        <f t="shared" si="58"/>
        <v>#REF!</v>
      </c>
    </row>
    <row r="565" spans="1:13" ht="18.75">
      <c r="A565" s="102" t="s">
        <v>111</v>
      </c>
      <c r="B565" s="103" t="e">
        <f>IF(AND('IOC Input'!#REF!="M-OP",'IOC Input'!#REF!&lt;50000),'IOC Input'!#REF!,IF(AND('IOC Input'!#REF!="M-OP",'IOC Input'!#REF!&gt;=50000),'IOC Input'!#REF!,""))</f>
        <v>#REF!</v>
      </c>
      <c r="C565" s="103" t="e">
        <f>IF(AND('IOC Input'!#REF!="M-OP",'IOC Input'!#REF!&lt;50000),'IOC Input'!#REF!,IF(AND('IOC Input'!#REF!="M-OP",'IOC Input'!#REF!&gt;=50000),'IOC Input'!#REF!,""))</f>
        <v>#REF!</v>
      </c>
      <c r="D565" s="103" t="e">
        <f>IF(AND('IOC Input'!#REF!="M-OP",'IOC Input'!#REF!&lt;50000),'IOC Input'!#REF!,IF(AND('IOC Input'!#REF!="M-OP",'IOC Input'!#REF!&gt;=50000),'IOC Input'!#REF!,""))</f>
        <v>#REF!</v>
      </c>
      <c r="E565" s="103" t="e">
        <f>IF(AND('IOC Input'!#REF!="M-OP",'IOC Input'!#REF!&lt;50000),'IOC Input'!#REF!,IF(AND('IOC Input'!#REF!="M-OP",'IOC Input'!#REF!&gt;=50000),'IOC Input'!#REF!,""))</f>
        <v>#REF!</v>
      </c>
      <c r="F565" s="103" t="e">
        <f>IF(AND('IOC Input'!#REF!="M-OP",'IOC Input'!#REF!&lt;50000),'IOC Input'!#REF!,IF(AND('IOC Input'!#REF!="M-OP",'IOC Input'!#REF!&gt;=50000),'IOC Input'!#REF!,""))</f>
        <v>#REF!</v>
      </c>
      <c r="G565" s="103" t="e">
        <f>IF(AND('IOC Input'!#REF!="M-OP",'IOC Input'!#REF!&lt;50000),'IOC Input'!#REF!,IF(AND('IOC Input'!#REF!="M-OP",'IOC Input'!#REF!&gt;=50000),'IOC Input'!#REF!,""))</f>
        <v>#REF!</v>
      </c>
      <c r="H565" s="103" t="e">
        <f>IF(AND('IOC Input'!#REF!="M-OP",'IOC Input'!#REF!&lt;50000),'IOC Input'!#REF!,IF(AND('IOC Input'!#REF!="M-OP",'IOC Input'!#REF!&gt;=50000),'IOC Input'!#REF!,""))</f>
        <v>#REF!</v>
      </c>
      <c r="I565" s="103" t="e">
        <f>IF(AND('IOC Input'!#REF!="M-OP",'IOC Input'!#REF!&lt;50000),'IOC Input'!#REF!,IF(AND('IOC Input'!#REF!="M-OP",'IOC Input'!#REF!&gt;=50000),'IOC Input'!#REF!,""))</f>
        <v>#REF!</v>
      </c>
      <c r="J565" s="105" t="e">
        <f>IF(AND('IOC Input'!#REF!="M-OP",'IOC Input'!#REF!&lt;50000),RIGHT('IOC Input'!#REF!,6),IF(AND('IOC Input'!#REF!="M-OP",'IOC Input'!#REF!&gt;=50000),RIGHT('IOC Input'!#REF!,6),""))</f>
        <v>#REF!</v>
      </c>
      <c r="K565" s="106" t="e">
        <f>IF(AND('IOC Input'!#REF!="M-OP",'IOC Input'!#REF!="C"),'IOC Input'!#REF!,"")</f>
        <v>#REF!</v>
      </c>
      <c r="L565" s="106" t="e">
        <f>IF(AND('IOC Input'!#REF!="M-OP",'IOC Input'!#REF!="D"),'IOC Input'!#REF!,"")</f>
        <v>#REF!</v>
      </c>
      <c r="M565" t="e">
        <f t="shared" si="58"/>
        <v>#REF!</v>
      </c>
    </row>
    <row r="566" spans="1:13" ht="18.75">
      <c r="A566" s="102" t="s">
        <v>111</v>
      </c>
      <c r="B566" s="103" t="e">
        <f>IF(AND('IOC Input'!#REF!="M-OP",'IOC Input'!#REF!&lt;50000),'IOC Input'!#REF!,IF(AND('IOC Input'!#REF!="M-OP",'IOC Input'!#REF!&gt;=50000),'IOC Input'!#REF!,""))</f>
        <v>#REF!</v>
      </c>
      <c r="C566" s="103" t="e">
        <f>IF(AND('IOC Input'!#REF!="M-OP",'IOC Input'!#REF!&lt;50000),'IOC Input'!#REF!,IF(AND('IOC Input'!#REF!="M-OP",'IOC Input'!#REF!&gt;=50000),'IOC Input'!#REF!,""))</f>
        <v>#REF!</v>
      </c>
      <c r="D566" s="103" t="e">
        <f>IF(AND('IOC Input'!#REF!="M-OP",'IOC Input'!#REF!&lt;50000),'IOC Input'!#REF!,IF(AND('IOC Input'!#REF!="M-OP",'IOC Input'!#REF!&gt;=50000),'IOC Input'!#REF!,""))</f>
        <v>#REF!</v>
      </c>
      <c r="E566" s="103" t="e">
        <f>IF(AND('IOC Input'!#REF!="M-OP",'IOC Input'!#REF!&lt;50000),'IOC Input'!#REF!,IF(AND('IOC Input'!#REF!="M-OP",'IOC Input'!#REF!&gt;=50000),'IOC Input'!#REF!,""))</f>
        <v>#REF!</v>
      </c>
      <c r="F566" s="103" t="e">
        <f>IF(AND('IOC Input'!#REF!="M-OP",'IOC Input'!#REF!&lt;50000),'IOC Input'!#REF!,IF(AND('IOC Input'!#REF!="M-OP",'IOC Input'!#REF!&gt;=50000),'IOC Input'!#REF!,""))</f>
        <v>#REF!</v>
      </c>
      <c r="G566" s="103" t="e">
        <f>IF(AND('IOC Input'!#REF!="M-OP",'IOC Input'!#REF!&lt;50000),'IOC Input'!#REF!,IF(AND('IOC Input'!#REF!="M-OP",'IOC Input'!#REF!&gt;=50000),'IOC Input'!#REF!,""))</f>
        <v>#REF!</v>
      </c>
      <c r="H566" s="103" t="e">
        <f>IF(AND('IOC Input'!#REF!="M-OP",'IOC Input'!#REF!&lt;50000),'IOC Input'!#REF!,IF(AND('IOC Input'!#REF!="M-OP",'IOC Input'!#REF!&gt;=50000),'IOC Input'!#REF!,""))</f>
        <v>#REF!</v>
      </c>
      <c r="I566" s="103" t="e">
        <f>IF(AND('IOC Input'!#REF!="M-OP",'IOC Input'!#REF!&lt;50000),'IOC Input'!#REF!,IF(AND('IOC Input'!#REF!="M-OP",'IOC Input'!#REF!&gt;=50000),'IOC Input'!#REF!,""))</f>
        <v>#REF!</v>
      </c>
      <c r="J566" s="105" t="e">
        <f>IF(AND('IOC Input'!#REF!="M-OP",'IOC Input'!#REF!&lt;50000),RIGHT('IOC Input'!#REF!,6),IF(AND('IOC Input'!#REF!="M-OP",'IOC Input'!#REF!&gt;=50000),RIGHT('IOC Input'!#REF!,6),""))</f>
        <v>#REF!</v>
      </c>
      <c r="K566" s="106" t="e">
        <f>IF(AND('IOC Input'!#REF!="M-OP",'IOC Input'!#REF!="C"),'IOC Input'!#REF!,"")</f>
        <v>#REF!</v>
      </c>
      <c r="L566" s="106" t="e">
        <f>IF(AND('IOC Input'!#REF!="M-OP",'IOC Input'!#REF!="D"),'IOC Input'!#REF!,"")</f>
        <v>#REF!</v>
      </c>
      <c r="M566" t="e">
        <f t="shared" si="58"/>
        <v>#REF!</v>
      </c>
    </row>
    <row r="567" spans="1:13" ht="18.75">
      <c r="A567" s="102" t="s">
        <v>111</v>
      </c>
      <c r="B567" s="103" t="e">
        <f>IF(AND('IOC Input'!#REF!="M-OP",'IOC Input'!#REF!&lt;50000),'IOC Input'!#REF!,IF(AND('IOC Input'!#REF!="M-OP",'IOC Input'!#REF!&gt;=50000),'IOC Input'!#REF!,""))</f>
        <v>#REF!</v>
      </c>
      <c r="C567" s="103" t="e">
        <f>IF(AND('IOC Input'!#REF!="M-OP",'IOC Input'!#REF!&lt;50000),'IOC Input'!#REF!,IF(AND('IOC Input'!#REF!="M-OP",'IOC Input'!#REF!&gt;=50000),'IOC Input'!#REF!,""))</f>
        <v>#REF!</v>
      </c>
      <c r="D567" s="103" t="e">
        <f>IF(AND('IOC Input'!#REF!="M-OP",'IOC Input'!#REF!&lt;50000),'IOC Input'!#REF!,IF(AND('IOC Input'!#REF!="M-OP",'IOC Input'!#REF!&gt;=50000),'IOC Input'!#REF!,""))</f>
        <v>#REF!</v>
      </c>
      <c r="E567" s="103" t="e">
        <f>IF(AND('IOC Input'!#REF!="M-OP",'IOC Input'!#REF!&lt;50000),'IOC Input'!#REF!,IF(AND('IOC Input'!#REF!="M-OP",'IOC Input'!#REF!&gt;=50000),'IOC Input'!#REF!,""))</f>
        <v>#REF!</v>
      </c>
      <c r="F567" s="103" t="e">
        <f>IF(AND('IOC Input'!#REF!="M-OP",'IOC Input'!#REF!&lt;50000),'IOC Input'!#REF!,IF(AND('IOC Input'!#REF!="M-OP",'IOC Input'!#REF!&gt;=50000),'IOC Input'!#REF!,""))</f>
        <v>#REF!</v>
      </c>
      <c r="G567" s="103" t="e">
        <f>IF(AND('IOC Input'!#REF!="M-OP",'IOC Input'!#REF!&lt;50000),'IOC Input'!#REF!,IF(AND('IOC Input'!#REF!="M-OP",'IOC Input'!#REF!&gt;=50000),'IOC Input'!#REF!,""))</f>
        <v>#REF!</v>
      </c>
      <c r="H567" s="103" t="e">
        <f>IF(AND('IOC Input'!#REF!="M-OP",'IOC Input'!#REF!&lt;50000),'IOC Input'!#REF!,IF(AND('IOC Input'!#REF!="M-OP",'IOC Input'!#REF!&gt;=50000),'IOC Input'!#REF!,""))</f>
        <v>#REF!</v>
      </c>
      <c r="I567" s="103" t="e">
        <f>IF(AND('IOC Input'!#REF!="M-OP",'IOC Input'!#REF!&lt;50000),'IOC Input'!#REF!,IF(AND('IOC Input'!#REF!="M-OP",'IOC Input'!#REF!&gt;=50000),'IOC Input'!#REF!,""))</f>
        <v>#REF!</v>
      </c>
      <c r="J567" s="105" t="e">
        <f>IF(AND('IOC Input'!#REF!="M-OP",'IOC Input'!#REF!&lt;50000),RIGHT('IOC Input'!#REF!,6),IF(AND('IOC Input'!#REF!="M-OP",'IOC Input'!#REF!&gt;=50000),RIGHT('IOC Input'!#REF!,6),""))</f>
        <v>#REF!</v>
      </c>
      <c r="K567" s="106" t="e">
        <f>IF(AND('IOC Input'!#REF!="M-OP",'IOC Input'!#REF!="C"),'IOC Input'!#REF!,"")</f>
        <v>#REF!</v>
      </c>
      <c r="L567" s="106" t="e">
        <f>IF(AND('IOC Input'!#REF!="M-OP",'IOC Input'!#REF!="D"),'IOC Input'!#REF!,"")</f>
        <v>#REF!</v>
      </c>
      <c r="M567" t="e">
        <f t="shared" si="58"/>
        <v>#REF!</v>
      </c>
    </row>
    <row r="568" spans="1:13" ht="18.75">
      <c r="A568" s="102" t="s">
        <v>111</v>
      </c>
      <c r="B568" s="103" t="e">
        <f>IF(AND('IOC Input'!#REF!="M-OP",'IOC Input'!#REF!&lt;50000),'IOC Input'!#REF!,IF(AND('IOC Input'!#REF!="M-OP",'IOC Input'!#REF!&gt;=50000),'IOC Input'!#REF!,""))</f>
        <v>#REF!</v>
      </c>
      <c r="C568" s="103" t="e">
        <f>IF(AND('IOC Input'!#REF!="M-OP",'IOC Input'!#REF!&lt;50000),'IOC Input'!#REF!,IF(AND('IOC Input'!#REF!="M-OP",'IOC Input'!#REF!&gt;=50000),'IOC Input'!#REF!,""))</f>
        <v>#REF!</v>
      </c>
      <c r="D568" s="103" t="e">
        <f>IF(AND('IOC Input'!#REF!="M-OP",'IOC Input'!#REF!&lt;50000),'IOC Input'!#REF!,IF(AND('IOC Input'!#REF!="M-OP",'IOC Input'!#REF!&gt;=50000),'IOC Input'!#REF!,""))</f>
        <v>#REF!</v>
      </c>
      <c r="E568" s="103" t="e">
        <f>IF(AND('IOC Input'!#REF!="M-OP",'IOC Input'!#REF!&lt;50000),'IOC Input'!#REF!,IF(AND('IOC Input'!#REF!="M-OP",'IOC Input'!#REF!&gt;=50000),'IOC Input'!#REF!,""))</f>
        <v>#REF!</v>
      </c>
      <c r="F568" s="103" t="e">
        <f>IF(AND('IOC Input'!#REF!="M-OP",'IOC Input'!#REF!&lt;50000),'IOC Input'!#REF!,IF(AND('IOC Input'!#REF!="M-OP",'IOC Input'!#REF!&gt;=50000),'IOC Input'!#REF!,""))</f>
        <v>#REF!</v>
      </c>
      <c r="G568" s="103" t="e">
        <f>IF(AND('IOC Input'!#REF!="M-OP",'IOC Input'!#REF!&lt;50000),'IOC Input'!#REF!,IF(AND('IOC Input'!#REF!="M-OP",'IOC Input'!#REF!&gt;=50000),'IOC Input'!#REF!,""))</f>
        <v>#REF!</v>
      </c>
      <c r="H568" s="103" t="e">
        <f>IF(AND('IOC Input'!#REF!="M-OP",'IOC Input'!#REF!&lt;50000),'IOC Input'!#REF!,IF(AND('IOC Input'!#REF!="M-OP",'IOC Input'!#REF!&gt;=50000),'IOC Input'!#REF!,""))</f>
        <v>#REF!</v>
      </c>
      <c r="I568" s="103" t="e">
        <f>IF(AND('IOC Input'!#REF!="M-OP",'IOC Input'!#REF!&lt;50000),'IOC Input'!#REF!,IF(AND('IOC Input'!#REF!="M-OP",'IOC Input'!#REF!&gt;=50000),'IOC Input'!#REF!,""))</f>
        <v>#REF!</v>
      </c>
      <c r="J568" s="105" t="e">
        <f>IF(AND('IOC Input'!#REF!="M-OP",'IOC Input'!#REF!&lt;50000),RIGHT('IOC Input'!#REF!,6),IF(AND('IOC Input'!#REF!="M-OP",'IOC Input'!#REF!&gt;=50000),RIGHT('IOC Input'!#REF!,6),""))</f>
        <v>#REF!</v>
      </c>
      <c r="K568" s="106" t="e">
        <f>IF(AND('IOC Input'!#REF!="M-OP",'IOC Input'!#REF!="C"),'IOC Input'!#REF!,"")</f>
        <v>#REF!</v>
      </c>
      <c r="L568" s="106" t="e">
        <f>IF(AND('IOC Input'!#REF!="M-OP",'IOC Input'!#REF!="D"),'IOC Input'!#REF!,"")</f>
        <v>#REF!</v>
      </c>
      <c r="M568" t="e">
        <f t="shared" si="58"/>
        <v>#REF!</v>
      </c>
    </row>
    <row r="569" spans="1:13" ht="18.75">
      <c r="A569" s="102" t="s">
        <v>111</v>
      </c>
      <c r="B569" s="103" t="e">
        <f>IF(AND('IOC Input'!#REF!="M-OP",'IOC Input'!#REF!&lt;50000),'IOC Input'!#REF!,IF(AND('IOC Input'!#REF!="M-OP",'IOC Input'!#REF!&gt;=50000),'IOC Input'!#REF!,""))</f>
        <v>#REF!</v>
      </c>
      <c r="C569" s="103" t="e">
        <f>IF(AND('IOC Input'!#REF!="M-OP",'IOC Input'!#REF!&lt;50000),'IOC Input'!#REF!,IF(AND('IOC Input'!#REF!="M-OP",'IOC Input'!#REF!&gt;=50000),'IOC Input'!#REF!,""))</f>
        <v>#REF!</v>
      </c>
      <c r="D569" s="103" t="e">
        <f>IF(AND('IOC Input'!#REF!="M-OP",'IOC Input'!#REF!&lt;50000),'IOC Input'!#REF!,IF(AND('IOC Input'!#REF!="M-OP",'IOC Input'!#REF!&gt;=50000),'IOC Input'!#REF!,""))</f>
        <v>#REF!</v>
      </c>
      <c r="E569" s="103" t="e">
        <f>IF(AND('IOC Input'!#REF!="M-OP",'IOC Input'!#REF!&lt;50000),'IOC Input'!#REF!,IF(AND('IOC Input'!#REF!="M-OP",'IOC Input'!#REF!&gt;=50000),'IOC Input'!#REF!,""))</f>
        <v>#REF!</v>
      </c>
      <c r="F569" s="103" t="e">
        <f>IF(AND('IOC Input'!#REF!="M-OP",'IOC Input'!#REF!&lt;50000),'IOC Input'!#REF!,IF(AND('IOC Input'!#REF!="M-OP",'IOC Input'!#REF!&gt;=50000),'IOC Input'!#REF!,""))</f>
        <v>#REF!</v>
      </c>
      <c r="G569" s="103" t="e">
        <f>IF(AND('IOC Input'!#REF!="M-OP",'IOC Input'!#REF!&lt;50000),'IOC Input'!#REF!,IF(AND('IOC Input'!#REF!="M-OP",'IOC Input'!#REF!&gt;=50000),'IOC Input'!#REF!,""))</f>
        <v>#REF!</v>
      </c>
      <c r="H569" s="107"/>
      <c r="I569" s="103" t="e">
        <f>IF(AND('IOC Input'!#REF!="M-OP",'IOC Input'!#REF!&lt;50000),'IOC Input'!#REF!,IF(AND('IOC Input'!#REF!="M-OP",'IOC Input'!#REF!&gt;=50000),'IOC Input'!#REF!,""))</f>
        <v>#REF!</v>
      </c>
      <c r="J569" s="105" t="e">
        <f>IF(AND('IOC Input'!#REF!="M-OP",'IOC Input'!#REF!&lt;50000),RIGHT('IOC Input'!#REF!,6),IF(AND('IOC Input'!#REF!="M-OP",'IOC Input'!#REF!&gt;=50000),RIGHT('IOC Input'!#REF!,6),""))</f>
        <v>#REF!</v>
      </c>
      <c r="K569" s="106" t="e">
        <f>IF(AND('IOC Input'!#REF!="M-OP",'IOC Input'!#REF!="C"),'IOC Input'!#REF!,"")</f>
        <v>#REF!</v>
      </c>
      <c r="L569" s="106" t="e">
        <f>IF(AND('IOC Input'!#REF!="M-OP",'IOC Input'!#REF!="D"),'IOC Input'!#REF!,"")</f>
        <v>#REF!</v>
      </c>
      <c r="M569" t="e">
        <f t="shared" si="58"/>
        <v>#REF!</v>
      </c>
    </row>
    <row r="570" spans="1:13" ht="18.75">
      <c r="A570" s="102"/>
      <c r="B570" s="103"/>
      <c r="C570" s="104"/>
      <c r="D570" s="103"/>
      <c r="E570" s="104"/>
      <c r="F570" s="103"/>
      <c r="G570" s="103"/>
      <c r="H570" s="104"/>
      <c r="I570" s="103"/>
      <c r="J570" s="105"/>
      <c r="K570" s="106"/>
      <c r="L570" s="106"/>
    </row>
    <row r="571" spans="1:13" ht="18.75">
      <c r="A571" s="102" t="s">
        <v>111</v>
      </c>
      <c r="B571" s="103" t="e">
        <f>IF(AND('IOC Input'!#REF!="M-OP",'IOC Input'!#REF!&lt;50000),"119503",IF(AND('IOC Input'!#REF!="M-OP",'IOC Input'!#REF!&gt;=50000),"119500",""))</f>
        <v>#REF!</v>
      </c>
      <c r="C571" s="104"/>
      <c r="D571" s="103"/>
      <c r="E571" s="104"/>
      <c r="F571" s="103"/>
      <c r="G571" s="103"/>
      <c r="H571" s="103" t="e">
        <f>IF(AND('IOC Input'!#REF!="M-OP",'IOC Input'!#REF!&lt;50000),'IOC Input'!#REF!,IF(AND('IOC Input'!#REF!="M-OP",'IOC Input'!#REF!&gt;=50000),'IOC Input'!#REF!,""))</f>
        <v>#REF!</v>
      </c>
      <c r="I571" s="103" t="e">
        <f>+I572</f>
        <v>#REF!</v>
      </c>
      <c r="J571" s="105" t="e">
        <f>+J572</f>
        <v>#REF!</v>
      </c>
      <c r="K571" s="106" t="e">
        <f>IF(AND('IOC Input'!#REF!="M-OP",'IOC Input'!#REF!="C"),'IOC Input'!#REF!,"")</f>
        <v>#REF!</v>
      </c>
      <c r="L571" s="106" t="e">
        <f>IF(AND('IOC Input'!#REF!="M-OP",'IOC Input'!#REF!="D"),'IOC Input'!#REF!,"")</f>
        <v>#REF!</v>
      </c>
      <c r="M571" t="e">
        <f>IF(SUM(K571:L571)&gt;0,1,0)</f>
        <v>#REF!</v>
      </c>
    </row>
    <row r="572" spans="1:13" ht="18.75">
      <c r="A572" s="102" t="s">
        <v>111</v>
      </c>
      <c r="B572" s="103" t="e">
        <f>IF(AND('IOC Input'!#REF!="M-OP",'IOC Input'!#REF!&lt;50000),'IOC Input'!#REF!,IF(AND('IOC Input'!#REF!="M-OP",'IOC Input'!#REF!&gt;=50000),'IOC Input'!#REF!,""))</f>
        <v>#REF!</v>
      </c>
      <c r="C572" s="103" t="e">
        <f>IF(AND('IOC Input'!#REF!="M-OP",'IOC Input'!#REF!&lt;50000),'IOC Input'!#REF!,IF(AND('IOC Input'!#REF!="M-OP",'IOC Input'!#REF!&gt;=50000),'IOC Input'!#REF!,""))</f>
        <v>#REF!</v>
      </c>
      <c r="D572" s="103" t="e">
        <f>IF(AND('IOC Input'!#REF!="M-OP",'IOC Input'!#REF!&lt;50000),'IOC Input'!#REF!,IF(AND('IOC Input'!#REF!="M-OP",'IOC Input'!#REF!&gt;=50000),'IOC Input'!#REF!,""))</f>
        <v>#REF!</v>
      </c>
      <c r="E572" s="103" t="e">
        <f>IF(AND('IOC Input'!#REF!="M-OP",'IOC Input'!#REF!&lt;50000),'IOC Input'!#REF!,IF(AND('IOC Input'!#REF!="M-OP",'IOC Input'!#REF!&gt;=50000),'IOC Input'!#REF!,""))</f>
        <v>#REF!</v>
      </c>
      <c r="F572" s="103" t="e">
        <f>IF(AND('IOC Input'!#REF!="M-OP",'IOC Input'!#REF!&lt;50000),'IOC Input'!#REF!,IF(AND('IOC Input'!#REF!="M-OP",'IOC Input'!#REF!&gt;=50000),'IOC Input'!#REF!,""))</f>
        <v>#REF!</v>
      </c>
      <c r="G572" s="103" t="e">
        <f>IF(AND('IOC Input'!#REF!="M-OP",'IOC Input'!#REF!&lt;50000),'IOC Input'!#REF!,IF(AND('IOC Input'!#REF!="M-OP",'IOC Input'!#REF!&gt;=50000),'IOC Input'!#REF!,""))</f>
        <v>#REF!</v>
      </c>
      <c r="H572" s="103" t="e">
        <f>IF(AND('IOC Input'!#REF!="M-OP",'IOC Input'!#REF!&lt;50000),'IOC Input'!#REF!,IF(AND('IOC Input'!#REF!="M-OP",'IOC Input'!#REF!&gt;=50000),'IOC Input'!#REF!,""))</f>
        <v>#REF!</v>
      </c>
      <c r="I572" s="103" t="e">
        <f>IF(AND('IOC Input'!#REF!="M-OP",'IOC Input'!#REF!&lt;50000),'IOC Input'!#REF!,IF(AND('IOC Input'!#REF!="M-OP",'IOC Input'!#REF!&gt;=50000),'IOC Input'!#REF!,""))</f>
        <v>#REF!</v>
      </c>
      <c r="J572" s="105" t="e">
        <f>IF(AND('IOC Input'!#REF!="M-OP",'IOC Input'!#REF!&lt;50000),RIGHT('IOC Input'!#REF!,6),IF(AND('IOC Input'!#REF!="M-OP",'IOC Input'!#REF!&gt;=50000),RIGHT('IOC Input'!#REF!,6),""))</f>
        <v>#REF!</v>
      </c>
      <c r="K572" s="106" t="e">
        <f>IF(AND('IOC Input'!#REF!="M-OP",'IOC Input'!#REF!="C"),'IOC Input'!#REF!,"")</f>
        <v>#REF!</v>
      </c>
      <c r="L572" s="106" t="e">
        <f>IF(AND('IOC Input'!#REF!="M-OP",'IOC Input'!#REF!="D"),'IOC Input'!#REF!,"")</f>
        <v>#REF!</v>
      </c>
      <c r="M572" t="e">
        <f t="shared" ref="M572:M578" si="59">IF(SUM(K572:L572)&gt;0,1,0)</f>
        <v>#REF!</v>
      </c>
    </row>
    <row r="573" spans="1:13" ht="18.75">
      <c r="A573" s="102" t="s">
        <v>111</v>
      </c>
      <c r="B573" s="103" t="e">
        <f>IF(AND('IOC Input'!#REF!="M-OP",'IOC Input'!#REF!&lt;50000),'IOC Input'!#REF!,IF(AND('IOC Input'!#REF!="M-OP",'IOC Input'!#REF!&gt;=50000),'IOC Input'!#REF!,""))</f>
        <v>#REF!</v>
      </c>
      <c r="C573" s="103" t="e">
        <f>IF(AND('IOC Input'!#REF!="M-OP",'IOC Input'!#REF!&lt;50000),'IOC Input'!#REF!,IF(AND('IOC Input'!#REF!="M-OP",'IOC Input'!#REF!&gt;=50000),'IOC Input'!#REF!,""))</f>
        <v>#REF!</v>
      </c>
      <c r="D573" s="103" t="e">
        <f>IF(AND('IOC Input'!#REF!="M-OP",'IOC Input'!#REF!&lt;50000),'IOC Input'!#REF!,IF(AND('IOC Input'!#REF!="M-OP",'IOC Input'!#REF!&gt;=50000),'IOC Input'!#REF!,""))</f>
        <v>#REF!</v>
      </c>
      <c r="E573" s="103" t="e">
        <f>IF(AND('IOC Input'!#REF!="M-OP",'IOC Input'!#REF!&lt;50000),'IOC Input'!#REF!,IF(AND('IOC Input'!#REF!="M-OP",'IOC Input'!#REF!&gt;=50000),'IOC Input'!#REF!,""))</f>
        <v>#REF!</v>
      </c>
      <c r="F573" s="103" t="e">
        <f>IF(AND('IOC Input'!#REF!="M-OP",'IOC Input'!#REF!&lt;50000),'IOC Input'!#REF!,IF(AND('IOC Input'!#REF!="M-OP",'IOC Input'!#REF!&gt;=50000),'IOC Input'!#REF!,""))</f>
        <v>#REF!</v>
      </c>
      <c r="G573" s="103" t="e">
        <f>IF(AND('IOC Input'!#REF!="M-OP",'IOC Input'!#REF!&lt;50000),'IOC Input'!#REF!,IF(AND('IOC Input'!#REF!="M-OP",'IOC Input'!#REF!&gt;=50000),'IOC Input'!#REF!,""))</f>
        <v>#REF!</v>
      </c>
      <c r="H573" s="103" t="e">
        <f>IF(AND('IOC Input'!#REF!="M-OP",'IOC Input'!#REF!&lt;50000),'IOC Input'!#REF!,IF(AND('IOC Input'!#REF!="M-OP",'IOC Input'!#REF!&gt;=50000),'IOC Input'!#REF!,""))</f>
        <v>#REF!</v>
      </c>
      <c r="I573" s="103" t="e">
        <f>IF(AND('IOC Input'!#REF!="M-OP",'IOC Input'!#REF!&lt;50000),'IOC Input'!#REF!,IF(AND('IOC Input'!#REF!="M-OP",'IOC Input'!#REF!&gt;=50000),'IOC Input'!#REF!,""))</f>
        <v>#REF!</v>
      </c>
      <c r="J573" s="105" t="e">
        <f>IF(AND('IOC Input'!#REF!="M-OP",'IOC Input'!#REF!&lt;50000),RIGHT('IOC Input'!#REF!,6),IF(AND('IOC Input'!#REF!="M-OP",'IOC Input'!#REF!&gt;=50000),RIGHT('IOC Input'!#REF!,6),""))</f>
        <v>#REF!</v>
      </c>
      <c r="K573" s="106" t="e">
        <f>IF(AND('IOC Input'!#REF!="M-OP",'IOC Input'!#REF!="C"),'IOC Input'!#REF!,"")</f>
        <v>#REF!</v>
      </c>
      <c r="L573" s="106" t="e">
        <f>IF(AND('IOC Input'!#REF!="M-OP",'IOC Input'!#REF!="D"),'IOC Input'!#REF!,"")</f>
        <v>#REF!</v>
      </c>
      <c r="M573" t="e">
        <f t="shared" si="59"/>
        <v>#REF!</v>
      </c>
    </row>
    <row r="574" spans="1:13" ht="18.75">
      <c r="A574" s="102" t="s">
        <v>111</v>
      </c>
      <c r="B574" s="103" t="e">
        <f>IF(AND('IOC Input'!#REF!="M-OP",'IOC Input'!#REF!&lt;50000),'IOC Input'!#REF!,IF(AND('IOC Input'!#REF!="M-OP",'IOC Input'!#REF!&gt;=50000),'IOC Input'!#REF!,""))</f>
        <v>#REF!</v>
      </c>
      <c r="C574" s="103" t="e">
        <f>IF(AND('IOC Input'!#REF!="M-OP",'IOC Input'!#REF!&lt;50000),'IOC Input'!#REF!,IF(AND('IOC Input'!#REF!="M-OP",'IOC Input'!#REF!&gt;=50000),'IOC Input'!#REF!,""))</f>
        <v>#REF!</v>
      </c>
      <c r="D574" s="103" t="e">
        <f>IF(AND('IOC Input'!#REF!="M-OP",'IOC Input'!#REF!&lt;50000),'IOC Input'!#REF!,IF(AND('IOC Input'!#REF!="M-OP",'IOC Input'!#REF!&gt;=50000),'IOC Input'!#REF!,""))</f>
        <v>#REF!</v>
      </c>
      <c r="E574" s="103" t="e">
        <f>IF(AND('IOC Input'!#REF!="M-OP",'IOC Input'!#REF!&lt;50000),'IOC Input'!#REF!,IF(AND('IOC Input'!#REF!="M-OP",'IOC Input'!#REF!&gt;=50000),'IOC Input'!#REF!,""))</f>
        <v>#REF!</v>
      </c>
      <c r="F574" s="103" t="e">
        <f>IF(AND('IOC Input'!#REF!="M-OP",'IOC Input'!#REF!&lt;50000),'IOC Input'!#REF!,IF(AND('IOC Input'!#REF!="M-OP",'IOC Input'!#REF!&gt;=50000),'IOC Input'!#REF!,""))</f>
        <v>#REF!</v>
      </c>
      <c r="G574" s="103" t="e">
        <f>IF(AND('IOC Input'!#REF!="M-OP",'IOC Input'!#REF!&lt;50000),'IOC Input'!#REF!,IF(AND('IOC Input'!#REF!="M-OP",'IOC Input'!#REF!&gt;=50000),'IOC Input'!#REF!,""))</f>
        <v>#REF!</v>
      </c>
      <c r="H574" s="103" t="e">
        <f>IF(AND('IOC Input'!#REF!="M-OP",'IOC Input'!#REF!&lt;50000),'IOC Input'!#REF!,IF(AND('IOC Input'!#REF!="M-OP",'IOC Input'!#REF!&gt;=50000),'IOC Input'!#REF!,""))</f>
        <v>#REF!</v>
      </c>
      <c r="I574" s="103" t="e">
        <f>IF(AND('IOC Input'!#REF!="M-OP",'IOC Input'!#REF!&lt;50000),'IOC Input'!#REF!,IF(AND('IOC Input'!#REF!="M-OP",'IOC Input'!#REF!&gt;=50000),'IOC Input'!#REF!,""))</f>
        <v>#REF!</v>
      </c>
      <c r="J574" s="105" t="e">
        <f>IF(AND('IOC Input'!#REF!="M-OP",'IOC Input'!#REF!&lt;50000),RIGHT('IOC Input'!#REF!,6),IF(AND('IOC Input'!#REF!="M-OP",'IOC Input'!#REF!&gt;=50000),RIGHT('IOC Input'!#REF!,6),""))</f>
        <v>#REF!</v>
      </c>
      <c r="K574" s="106" t="e">
        <f>IF(AND('IOC Input'!#REF!="M-OP",'IOC Input'!#REF!="C"),'IOC Input'!#REF!,"")</f>
        <v>#REF!</v>
      </c>
      <c r="L574" s="106" t="e">
        <f>IF(AND('IOC Input'!#REF!="M-OP",'IOC Input'!#REF!="D"),'IOC Input'!#REF!,"")</f>
        <v>#REF!</v>
      </c>
      <c r="M574" t="e">
        <f t="shared" si="59"/>
        <v>#REF!</v>
      </c>
    </row>
    <row r="575" spans="1:13" ht="18.75">
      <c r="A575" s="102" t="s">
        <v>111</v>
      </c>
      <c r="B575" s="103" t="e">
        <f>IF(AND('IOC Input'!#REF!="M-OP",'IOC Input'!#REF!&lt;50000),'IOC Input'!#REF!,IF(AND('IOC Input'!#REF!="M-OP",'IOC Input'!#REF!&gt;=50000),'IOC Input'!#REF!,""))</f>
        <v>#REF!</v>
      </c>
      <c r="C575" s="103" t="e">
        <f>IF(AND('IOC Input'!#REF!="M-OP",'IOC Input'!#REF!&lt;50000),'IOC Input'!#REF!,IF(AND('IOC Input'!#REF!="M-OP",'IOC Input'!#REF!&gt;=50000),'IOC Input'!#REF!,""))</f>
        <v>#REF!</v>
      </c>
      <c r="D575" s="103" t="e">
        <f>IF(AND('IOC Input'!#REF!="M-OP",'IOC Input'!#REF!&lt;50000),'IOC Input'!#REF!,IF(AND('IOC Input'!#REF!="M-OP",'IOC Input'!#REF!&gt;=50000),'IOC Input'!#REF!,""))</f>
        <v>#REF!</v>
      </c>
      <c r="E575" s="103" t="e">
        <f>IF(AND('IOC Input'!#REF!="M-OP",'IOC Input'!#REF!&lt;50000),'IOC Input'!#REF!,IF(AND('IOC Input'!#REF!="M-OP",'IOC Input'!#REF!&gt;=50000),'IOC Input'!#REF!,""))</f>
        <v>#REF!</v>
      </c>
      <c r="F575" s="103" t="e">
        <f>IF(AND('IOC Input'!#REF!="M-OP",'IOC Input'!#REF!&lt;50000),'IOC Input'!#REF!,IF(AND('IOC Input'!#REF!="M-OP",'IOC Input'!#REF!&gt;=50000),'IOC Input'!#REF!,""))</f>
        <v>#REF!</v>
      </c>
      <c r="G575" s="103" t="e">
        <f>IF(AND('IOC Input'!#REF!="M-OP",'IOC Input'!#REF!&lt;50000),'IOC Input'!#REF!,IF(AND('IOC Input'!#REF!="M-OP",'IOC Input'!#REF!&gt;=50000),'IOC Input'!#REF!,""))</f>
        <v>#REF!</v>
      </c>
      <c r="H575" s="103" t="e">
        <f>IF(AND('IOC Input'!#REF!="M-OP",'IOC Input'!#REF!&lt;50000),'IOC Input'!#REF!,IF(AND('IOC Input'!#REF!="M-OP",'IOC Input'!#REF!&gt;=50000),'IOC Input'!#REF!,""))</f>
        <v>#REF!</v>
      </c>
      <c r="I575" s="103" t="e">
        <f>IF(AND('IOC Input'!#REF!="M-OP",'IOC Input'!#REF!&lt;50000),'IOC Input'!#REF!,IF(AND('IOC Input'!#REF!="M-OP",'IOC Input'!#REF!&gt;=50000),'IOC Input'!#REF!,""))</f>
        <v>#REF!</v>
      </c>
      <c r="J575" s="105" t="e">
        <f>IF(AND('IOC Input'!#REF!="M-OP",'IOC Input'!#REF!&lt;50000),RIGHT('IOC Input'!#REF!,6),IF(AND('IOC Input'!#REF!="M-OP",'IOC Input'!#REF!&gt;=50000),RIGHT('IOC Input'!#REF!,6),""))</f>
        <v>#REF!</v>
      </c>
      <c r="K575" s="106" t="e">
        <f>IF(AND('IOC Input'!#REF!="M-OP",'IOC Input'!#REF!="C"),'IOC Input'!#REF!,"")</f>
        <v>#REF!</v>
      </c>
      <c r="L575" s="106" t="e">
        <f>IF(AND('IOC Input'!#REF!="M-OP",'IOC Input'!#REF!="D"),'IOC Input'!#REF!,"")</f>
        <v>#REF!</v>
      </c>
      <c r="M575" t="e">
        <f t="shared" si="59"/>
        <v>#REF!</v>
      </c>
    </row>
    <row r="576" spans="1:13" ht="18.75">
      <c r="A576" s="102" t="s">
        <v>111</v>
      </c>
      <c r="B576" s="103" t="e">
        <f>IF(AND('IOC Input'!#REF!="M-OP",'IOC Input'!#REF!&lt;50000),'IOC Input'!#REF!,IF(AND('IOC Input'!#REF!="M-OP",'IOC Input'!#REF!&gt;=50000),'IOC Input'!#REF!,""))</f>
        <v>#REF!</v>
      </c>
      <c r="C576" s="103" t="e">
        <f>IF(AND('IOC Input'!#REF!="M-OP",'IOC Input'!#REF!&lt;50000),'IOC Input'!#REF!,IF(AND('IOC Input'!#REF!="M-OP",'IOC Input'!#REF!&gt;=50000),'IOC Input'!#REF!,""))</f>
        <v>#REF!</v>
      </c>
      <c r="D576" s="103" t="e">
        <f>IF(AND('IOC Input'!#REF!="M-OP",'IOC Input'!#REF!&lt;50000),'IOC Input'!#REF!,IF(AND('IOC Input'!#REF!="M-OP",'IOC Input'!#REF!&gt;=50000),'IOC Input'!#REF!,""))</f>
        <v>#REF!</v>
      </c>
      <c r="E576" s="103" t="e">
        <f>IF(AND('IOC Input'!#REF!="M-OP",'IOC Input'!#REF!&lt;50000),'IOC Input'!#REF!,IF(AND('IOC Input'!#REF!="M-OP",'IOC Input'!#REF!&gt;=50000),'IOC Input'!#REF!,""))</f>
        <v>#REF!</v>
      </c>
      <c r="F576" s="103" t="e">
        <f>IF(AND('IOC Input'!#REF!="M-OP",'IOC Input'!#REF!&lt;50000),'IOC Input'!#REF!,IF(AND('IOC Input'!#REF!="M-OP",'IOC Input'!#REF!&gt;=50000),'IOC Input'!#REF!,""))</f>
        <v>#REF!</v>
      </c>
      <c r="G576" s="103" t="e">
        <f>IF(AND('IOC Input'!#REF!="M-OP",'IOC Input'!#REF!&lt;50000),'IOC Input'!#REF!,IF(AND('IOC Input'!#REF!="M-OP",'IOC Input'!#REF!&gt;=50000),'IOC Input'!#REF!,""))</f>
        <v>#REF!</v>
      </c>
      <c r="H576" s="103" t="e">
        <f>IF(AND('IOC Input'!#REF!="M-OP",'IOC Input'!#REF!&lt;50000),'IOC Input'!#REF!,IF(AND('IOC Input'!#REF!="M-OP",'IOC Input'!#REF!&gt;=50000),'IOC Input'!#REF!,""))</f>
        <v>#REF!</v>
      </c>
      <c r="I576" s="103" t="e">
        <f>IF(AND('IOC Input'!#REF!="M-OP",'IOC Input'!#REF!&lt;50000),'IOC Input'!#REF!,IF(AND('IOC Input'!#REF!="M-OP",'IOC Input'!#REF!&gt;=50000),'IOC Input'!#REF!,""))</f>
        <v>#REF!</v>
      </c>
      <c r="J576" s="105" t="e">
        <f>IF(AND('IOC Input'!#REF!="M-OP",'IOC Input'!#REF!&lt;50000),RIGHT('IOC Input'!#REF!,6),IF(AND('IOC Input'!#REF!="M-OP",'IOC Input'!#REF!&gt;=50000),RIGHT('IOC Input'!#REF!,6),""))</f>
        <v>#REF!</v>
      </c>
      <c r="K576" s="106" t="e">
        <f>IF(AND('IOC Input'!#REF!="M-OP",'IOC Input'!#REF!="C"),'IOC Input'!#REF!,"")</f>
        <v>#REF!</v>
      </c>
      <c r="L576" s="106" t="e">
        <f>IF(AND('IOC Input'!#REF!="M-OP",'IOC Input'!#REF!="D"),'IOC Input'!#REF!,"")</f>
        <v>#REF!</v>
      </c>
      <c r="M576" t="e">
        <f t="shared" si="59"/>
        <v>#REF!</v>
      </c>
    </row>
    <row r="577" spans="1:13" ht="18.75">
      <c r="A577" s="102" t="s">
        <v>111</v>
      </c>
      <c r="B577" s="103" t="e">
        <f>IF(AND('IOC Input'!#REF!="M-OP",'IOC Input'!#REF!&lt;50000),'IOC Input'!#REF!,IF(AND('IOC Input'!#REF!="M-OP",'IOC Input'!#REF!&gt;=50000),'IOC Input'!#REF!,""))</f>
        <v>#REF!</v>
      </c>
      <c r="C577" s="103" t="e">
        <f>IF(AND('IOC Input'!#REF!="M-OP",'IOC Input'!#REF!&lt;50000),'IOC Input'!#REF!,IF(AND('IOC Input'!#REF!="M-OP",'IOC Input'!#REF!&gt;=50000),'IOC Input'!#REF!,""))</f>
        <v>#REF!</v>
      </c>
      <c r="D577" s="103" t="e">
        <f>IF(AND('IOC Input'!#REF!="M-OP",'IOC Input'!#REF!&lt;50000),'IOC Input'!#REF!,IF(AND('IOC Input'!#REF!="M-OP",'IOC Input'!#REF!&gt;=50000),'IOC Input'!#REF!,""))</f>
        <v>#REF!</v>
      </c>
      <c r="E577" s="103" t="e">
        <f>IF(AND('IOC Input'!#REF!="M-OP",'IOC Input'!#REF!&lt;50000),'IOC Input'!#REF!,IF(AND('IOC Input'!#REF!="M-OP",'IOC Input'!#REF!&gt;=50000),'IOC Input'!#REF!,""))</f>
        <v>#REF!</v>
      </c>
      <c r="F577" s="103" t="e">
        <f>IF(AND('IOC Input'!#REF!="M-OP",'IOC Input'!#REF!&lt;50000),'IOC Input'!#REF!,IF(AND('IOC Input'!#REF!="M-OP",'IOC Input'!#REF!&gt;=50000),'IOC Input'!#REF!,""))</f>
        <v>#REF!</v>
      </c>
      <c r="G577" s="103" t="e">
        <f>IF(AND('IOC Input'!#REF!="M-OP",'IOC Input'!#REF!&lt;50000),'IOC Input'!#REF!,IF(AND('IOC Input'!#REF!="M-OP",'IOC Input'!#REF!&gt;=50000),'IOC Input'!#REF!,""))</f>
        <v>#REF!</v>
      </c>
      <c r="H577" s="103" t="e">
        <f>IF(AND('IOC Input'!#REF!="M-OP",'IOC Input'!#REF!&lt;50000),'IOC Input'!#REF!,IF(AND('IOC Input'!#REF!="M-OP",'IOC Input'!#REF!&gt;=50000),'IOC Input'!#REF!,""))</f>
        <v>#REF!</v>
      </c>
      <c r="I577" s="103" t="e">
        <f>IF(AND('IOC Input'!#REF!="M-OP",'IOC Input'!#REF!&lt;50000),'IOC Input'!#REF!,IF(AND('IOC Input'!#REF!="M-OP",'IOC Input'!#REF!&gt;=50000),'IOC Input'!#REF!,""))</f>
        <v>#REF!</v>
      </c>
      <c r="J577" s="105" t="e">
        <f>IF(AND('IOC Input'!#REF!="M-OP",'IOC Input'!#REF!&lt;50000),RIGHT('IOC Input'!#REF!,6),IF(AND('IOC Input'!#REF!="M-OP",'IOC Input'!#REF!&gt;=50000),RIGHT('IOC Input'!#REF!,6),""))</f>
        <v>#REF!</v>
      </c>
      <c r="K577" s="106" t="e">
        <f>IF(AND('IOC Input'!#REF!="M-OP",'IOC Input'!#REF!="C"),'IOC Input'!#REF!,"")</f>
        <v>#REF!</v>
      </c>
      <c r="L577" s="106" t="e">
        <f>IF(AND('IOC Input'!#REF!="M-OP",'IOC Input'!#REF!="D"),'IOC Input'!#REF!,"")</f>
        <v>#REF!</v>
      </c>
      <c r="M577" t="e">
        <f t="shared" si="59"/>
        <v>#REF!</v>
      </c>
    </row>
    <row r="578" spans="1:13" ht="18.75">
      <c r="A578" s="102" t="s">
        <v>111</v>
      </c>
      <c r="B578" s="103" t="e">
        <f>IF(AND('IOC Input'!#REF!="M-OP",'IOC Input'!#REF!&lt;50000),'IOC Input'!#REF!,IF(AND('IOC Input'!#REF!="M-OP",'IOC Input'!#REF!&gt;=50000),'IOC Input'!#REF!,""))</f>
        <v>#REF!</v>
      </c>
      <c r="C578" s="103" t="e">
        <f>IF(AND('IOC Input'!#REF!="M-OP",'IOC Input'!#REF!&lt;50000),'IOC Input'!#REF!,IF(AND('IOC Input'!#REF!="M-OP",'IOC Input'!#REF!&gt;=50000),'IOC Input'!#REF!,""))</f>
        <v>#REF!</v>
      </c>
      <c r="D578" s="103" t="e">
        <f>IF(AND('IOC Input'!#REF!="M-OP",'IOC Input'!#REF!&lt;50000),'IOC Input'!#REF!,IF(AND('IOC Input'!#REF!="M-OP",'IOC Input'!#REF!&gt;=50000),'IOC Input'!#REF!,""))</f>
        <v>#REF!</v>
      </c>
      <c r="E578" s="103" t="e">
        <f>IF(AND('IOC Input'!#REF!="M-OP",'IOC Input'!#REF!&lt;50000),'IOC Input'!#REF!,IF(AND('IOC Input'!#REF!="M-OP",'IOC Input'!#REF!&gt;=50000),'IOC Input'!#REF!,""))</f>
        <v>#REF!</v>
      </c>
      <c r="F578" s="103" t="e">
        <f>IF(AND('IOC Input'!#REF!="M-OP",'IOC Input'!#REF!&lt;50000),'IOC Input'!#REF!,IF(AND('IOC Input'!#REF!="M-OP",'IOC Input'!#REF!&gt;=50000),'IOC Input'!#REF!,""))</f>
        <v>#REF!</v>
      </c>
      <c r="G578" s="103" t="e">
        <f>IF(AND('IOC Input'!#REF!="M-OP",'IOC Input'!#REF!&lt;50000),'IOC Input'!#REF!,IF(AND('IOC Input'!#REF!="M-OP",'IOC Input'!#REF!&gt;=50000),'IOC Input'!#REF!,""))</f>
        <v>#REF!</v>
      </c>
      <c r="H578" s="107"/>
      <c r="I578" s="103" t="e">
        <f>IF(AND('IOC Input'!#REF!="M-OP",'IOC Input'!#REF!&lt;50000),'IOC Input'!#REF!,IF(AND('IOC Input'!#REF!="M-OP",'IOC Input'!#REF!&gt;=50000),'IOC Input'!#REF!,""))</f>
        <v>#REF!</v>
      </c>
      <c r="J578" s="105" t="e">
        <f>IF(AND('IOC Input'!#REF!="M-OP",'IOC Input'!#REF!&lt;50000),RIGHT('IOC Input'!#REF!,6),IF(AND('IOC Input'!#REF!="M-OP",'IOC Input'!#REF!&gt;=50000),RIGHT('IOC Input'!#REF!,6),""))</f>
        <v>#REF!</v>
      </c>
      <c r="K578" s="106" t="e">
        <f>IF(AND('IOC Input'!#REF!="M-OP",'IOC Input'!#REF!="C"),'IOC Input'!#REF!,"")</f>
        <v>#REF!</v>
      </c>
      <c r="L578" s="106" t="e">
        <f>IF(AND('IOC Input'!#REF!="M-OP",'IOC Input'!#REF!="D"),'IOC Input'!#REF!,"")</f>
        <v>#REF!</v>
      </c>
      <c r="M578" t="e">
        <f t="shared" si="59"/>
        <v>#REF!</v>
      </c>
    </row>
    <row r="579" spans="1:13" ht="18.75">
      <c r="A579" s="102"/>
      <c r="B579" s="103"/>
      <c r="C579" s="104"/>
      <c r="D579" s="103"/>
      <c r="E579" s="104"/>
      <c r="F579" s="103"/>
      <c r="G579" s="103"/>
      <c r="H579" s="104"/>
      <c r="I579" s="103"/>
      <c r="J579" s="105"/>
      <c r="K579" s="106"/>
      <c r="L579" s="106"/>
    </row>
    <row r="580" spans="1:13" ht="18.75">
      <c r="A580" s="102" t="s">
        <v>111</v>
      </c>
      <c r="B580" s="103" t="e">
        <f>IF(AND('IOC Input'!#REF!="M-OP",'IOC Input'!#REF!&lt;50000),"119503",IF(AND('IOC Input'!#REF!="M-OP",'IOC Input'!#REF!&gt;=50000),"119500",""))</f>
        <v>#REF!</v>
      </c>
      <c r="C580" s="104"/>
      <c r="D580" s="103"/>
      <c r="E580" s="104"/>
      <c r="F580" s="103"/>
      <c r="G580" s="103"/>
      <c r="H580" s="103" t="e">
        <f>IF(AND('IOC Input'!#REF!="M-OP",'IOC Input'!#REF!&lt;50000),'IOC Input'!#REF!,IF(AND('IOC Input'!#REF!="M-OP",'IOC Input'!#REF!&gt;=50000),'IOC Input'!#REF!,""))</f>
        <v>#REF!</v>
      </c>
      <c r="I580" s="103" t="e">
        <f>+I581</f>
        <v>#REF!</v>
      </c>
      <c r="J580" s="105" t="e">
        <f>+J581</f>
        <v>#REF!</v>
      </c>
      <c r="K580" s="106" t="e">
        <f>IF(AND('IOC Input'!#REF!="M-OP",'IOC Input'!#REF!="C"),'IOC Input'!#REF!,"")</f>
        <v>#REF!</v>
      </c>
      <c r="L580" s="106" t="e">
        <f>IF(AND('IOC Input'!#REF!="M-OP",'IOC Input'!#REF!="D"),'IOC Input'!#REF!,"")</f>
        <v>#REF!</v>
      </c>
      <c r="M580" t="e">
        <f>IF(SUM(K580:L580)&gt;0,1,0)</f>
        <v>#REF!</v>
      </c>
    </row>
    <row r="581" spans="1:13" ht="18.75">
      <c r="A581" s="102" t="s">
        <v>111</v>
      </c>
      <c r="B581" s="103" t="e">
        <f>IF(AND('IOC Input'!#REF!="M-OP",'IOC Input'!#REF!&lt;50000),'IOC Input'!#REF!,IF(AND('IOC Input'!#REF!="M-OP",'IOC Input'!#REF!&gt;=50000),'IOC Input'!#REF!,""))</f>
        <v>#REF!</v>
      </c>
      <c r="C581" s="103" t="e">
        <f>IF(AND('IOC Input'!#REF!="M-OP",'IOC Input'!#REF!&lt;50000),'IOC Input'!#REF!,IF(AND('IOC Input'!#REF!="M-OP",'IOC Input'!#REF!&gt;=50000),'IOC Input'!#REF!,""))</f>
        <v>#REF!</v>
      </c>
      <c r="D581" s="103" t="e">
        <f>IF(AND('IOC Input'!#REF!="M-OP",'IOC Input'!#REF!&lt;50000),'IOC Input'!#REF!,IF(AND('IOC Input'!#REF!="M-OP",'IOC Input'!#REF!&gt;=50000),'IOC Input'!#REF!,""))</f>
        <v>#REF!</v>
      </c>
      <c r="E581" s="103" t="e">
        <f>IF(AND('IOC Input'!#REF!="M-OP",'IOC Input'!#REF!&lt;50000),'IOC Input'!#REF!,IF(AND('IOC Input'!#REF!="M-OP",'IOC Input'!#REF!&gt;=50000),'IOC Input'!#REF!,""))</f>
        <v>#REF!</v>
      </c>
      <c r="F581" s="103" t="e">
        <f>IF(AND('IOC Input'!#REF!="M-OP",'IOC Input'!#REF!&lt;50000),'IOC Input'!#REF!,IF(AND('IOC Input'!#REF!="M-OP",'IOC Input'!#REF!&gt;=50000),'IOC Input'!#REF!,""))</f>
        <v>#REF!</v>
      </c>
      <c r="G581" s="103" t="e">
        <f>IF(AND('IOC Input'!#REF!="M-OP",'IOC Input'!#REF!&lt;50000),'IOC Input'!#REF!,IF(AND('IOC Input'!#REF!="M-OP",'IOC Input'!#REF!&gt;=50000),'IOC Input'!#REF!,""))</f>
        <v>#REF!</v>
      </c>
      <c r="H581" s="103" t="e">
        <f>IF(AND('IOC Input'!#REF!="M-OP",'IOC Input'!#REF!&lt;50000),'IOC Input'!#REF!,IF(AND('IOC Input'!#REF!="M-OP",'IOC Input'!#REF!&gt;=50000),'IOC Input'!#REF!,""))</f>
        <v>#REF!</v>
      </c>
      <c r="I581" s="103" t="e">
        <f>IF(AND('IOC Input'!#REF!="M-OP",'IOC Input'!#REF!&lt;50000),'IOC Input'!#REF!,IF(AND('IOC Input'!#REF!="M-OP",'IOC Input'!#REF!&gt;=50000),'IOC Input'!#REF!,""))</f>
        <v>#REF!</v>
      </c>
      <c r="J581" s="105" t="e">
        <f>IF(AND('IOC Input'!#REF!="M-OP",'IOC Input'!#REF!&lt;50000),RIGHT('IOC Input'!#REF!,6),IF(AND('IOC Input'!#REF!="M-OP",'IOC Input'!#REF!&gt;=50000),RIGHT('IOC Input'!#REF!,6),""))</f>
        <v>#REF!</v>
      </c>
      <c r="K581" s="106" t="e">
        <f>IF(AND('IOC Input'!#REF!="M-OP",'IOC Input'!#REF!="C"),'IOC Input'!#REF!,"")</f>
        <v>#REF!</v>
      </c>
      <c r="L581" s="106" t="e">
        <f>IF(AND('IOC Input'!#REF!="M-OP",'IOC Input'!#REF!="D"),'IOC Input'!#REF!,"")</f>
        <v>#REF!</v>
      </c>
      <c r="M581" t="e">
        <f t="shared" ref="M581:M587" si="60">IF(SUM(K581:L581)&gt;0,1,0)</f>
        <v>#REF!</v>
      </c>
    </row>
    <row r="582" spans="1:13" ht="18.75">
      <c r="A582" s="102" t="s">
        <v>111</v>
      </c>
      <c r="B582" s="103" t="e">
        <f>IF(AND('IOC Input'!#REF!="M-OP",'IOC Input'!#REF!&lt;50000),'IOC Input'!#REF!,IF(AND('IOC Input'!#REF!="M-OP",'IOC Input'!#REF!&gt;=50000),'IOC Input'!#REF!,""))</f>
        <v>#REF!</v>
      </c>
      <c r="C582" s="103" t="e">
        <f>IF(AND('IOC Input'!#REF!="M-OP",'IOC Input'!#REF!&lt;50000),'IOC Input'!#REF!,IF(AND('IOC Input'!#REF!="M-OP",'IOC Input'!#REF!&gt;=50000),'IOC Input'!#REF!,""))</f>
        <v>#REF!</v>
      </c>
      <c r="D582" s="103" t="e">
        <f>IF(AND('IOC Input'!#REF!="M-OP",'IOC Input'!#REF!&lt;50000),'IOC Input'!#REF!,IF(AND('IOC Input'!#REF!="M-OP",'IOC Input'!#REF!&gt;=50000),'IOC Input'!#REF!,""))</f>
        <v>#REF!</v>
      </c>
      <c r="E582" s="103" t="e">
        <f>IF(AND('IOC Input'!#REF!="M-OP",'IOC Input'!#REF!&lt;50000),'IOC Input'!#REF!,IF(AND('IOC Input'!#REF!="M-OP",'IOC Input'!#REF!&gt;=50000),'IOC Input'!#REF!,""))</f>
        <v>#REF!</v>
      </c>
      <c r="F582" s="103" t="e">
        <f>IF(AND('IOC Input'!#REF!="M-OP",'IOC Input'!#REF!&lt;50000),'IOC Input'!#REF!,IF(AND('IOC Input'!#REF!="M-OP",'IOC Input'!#REF!&gt;=50000),'IOC Input'!#REF!,""))</f>
        <v>#REF!</v>
      </c>
      <c r="G582" s="103" t="e">
        <f>IF(AND('IOC Input'!#REF!="M-OP",'IOC Input'!#REF!&lt;50000),'IOC Input'!#REF!,IF(AND('IOC Input'!#REF!="M-OP",'IOC Input'!#REF!&gt;=50000),'IOC Input'!#REF!,""))</f>
        <v>#REF!</v>
      </c>
      <c r="H582" s="103" t="e">
        <f>IF(AND('IOC Input'!#REF!="M-OP",'IOC Input'!#REF!&lt;50000),'IOC Input'!#REF!,IF(AND('IOC Input'!#REF!="M-OP",'IOC Input'!#REF!&gt;=50000),'IOC Input'!#REF!,""))</f>
        <v>#REF!</v>
      </c>
      <c r="I582" s="103" t="e">
        <f>IF(AND('IOC Input'!#REF!="M-OP",'IOC Input'!#REF!&lt;50000),'IOC Input'!#REF!,IF(AND('IOC Input'!#REF!="M-OP",'IOC Input'!#REF!&gt;=50000),'IOC Input'!#REF!,""))</f>
        <v>#REF!</v>
      </c>
      <c r="J582" s="105" t="e">
        <f>IF(AND('IOC Input'!#REF!="M-OP",'IOC Input'!#REF!&lt;50000),RIGHT('IOC Input'!#REF!,6),IF(AND('IOC Input'!#REF!="M-OP",'IOC Input'!#REF!&gt;=50000),RIGHT('IOC Input'!#REF!,6),""))</f>
        <v>#REF!</v>
      </c>
      <c r="K582" s="106" t="e">
        <f>IF(AND('IOC Input'!#REF!="M-OP",'IOC Input'!#REF!="C"),'IOC Input'!#REF!,"")</f>
        <v>#REF!</v>
      </c>
      <c r="L582" s="106" t="e">
        <f>IF(AND('IOC Input'!#REF!="M-OP",'IOC Input'!#REF!="D"),'IOC Input'!#REF!,"")</f>
        <v>#REF!</v>
      </c>
      <c r="M582" t="e">
        <f t="shared" si="60"/>
        <v>#REF!</v>
      </c>
    </row>
    <row r="583" spans="1:13" ht="18.75">
      <c r="A583" s="102" t="s">
        <v>111</v>
      </c>
      <c r="B583" s="103" t="e">
        <f>IF(AND('IOC Input'!#REF!="M-OP",'IOC Input'!#REF!&lt;50000),'IOC Input'!#REF!,IF(AND('IOC Input'!#REF!="M-OP",'IOC Input'!#REF!&gt;=50000),'IOC Input'!#REF!,""))</f>
        <v>#REF!</v>
      </c>
      <c r="C583" s="103" t="e">
        <f>IF(AND('IOC Input'!#REF!="M-OP",'IOC Input'!#REF!&lt;50000),'IOC Input'!#REF!,IF(AND('IOC Input'!#REF!="M-OP",'IOC Input'!#REF!&gt;=50000),'IOC Input'!#REF!,""))</f>
        <v>#REF!</v>
      </c>
      <c r="D583" s="103" t="e">
        <f>IF(AND('IOC Input'!#REF!="M-OP",'IOC Input'!#REF!&lt;50000),'IOC Input'!#REF!,IF(AND('IOC Input'!#REF!="M-OP",'IOC Input'!#REF!&gt;=50000),'IOC Input'!#REF!,""))</f>
        <v>#REF!</v>
      </c>
      <c r="E583" s="103" t="e">
        <f>IF(AND('IOC Input'!#REF!="M-OP",'IOC Input'!#REF!&lt;50000),'IOC Input'!#REF!,IF(AND('IOC Input'!#REF!="M-OP",'IOC Input'!#REF!&gt;=50000),'IOC Input'!#REF!,""))</f>
        <v>#REF!</v>
      </c>
      <c r="F583" s="103" t="e">
        <f>IF(AND('IOC Input'!#REF!="M-OP",'IOC Input'!#REF!&lt;50000),'IOC Input'!#REF!,IF(AND('IOC Input'!#REF!="M-OP",'IOC Input'!#REF!&gt;=50000),'IOC Input'!#REF!,""))</f>
        <v>#REF!</v>
      </c>
      <c r="G583" s="103" t="e">
        <f>IF(AND('IOC Input'!#REF!="M-OP",'IOC Input'!#REF!&lt;50000),'IOC Input'!#REF!,IF(AND('IOC Input'!#REF!="M-OP",'IOC Input'!#REF!&gt;=50000),'IOC Input'!#REF!,""))</f>
        <v>#REF!</v>
      </c>
      <c r="H583" s="103" t="e">
        <f>IF(AND('IOC Input'!#REF!="M-OP",'IOC Input'!#REF!&lt;50000),'IOC Input'!#REF!,IF(AND('IOC Input'!#REF!="M-OP",'IOC Input'!#REF!&gt;=50000),'IOC Input'!#REF!,""))</f>
        <v>#REF!</v>
      </c>
      <c r="I583" s="103" t="e">
        <f>IF(AND('IOC Input'!#REF!="M-OP",'IOC Input'!#REF!&lt;50000),'IOC Input'!#REF!,IF(AND('IOC Input'!#REF!="M-OP",'IOC Input'!#REF!&gt;=50000),'IOC Input'!#REF!,""))</f>
        <v>#REF!</v>
      </c>
      <c r="J583" s="105" t="e">
        <f>IF(AND('IOC Input'!#REF!="M-OP",'IOC Input'!#REF!&lt;50000),RIGHT('IOC Input'!#REF!,6),IF(AND('IOC Input'!#REF!="M-OP",'IOC Input'!#REF!&gt;=50000),RIGHT('IOC Input'!#REF!,6),""))</f>
        <v>#REF!</v>
      </c>
      <c r="K583" s="106" t="e">
        <f>IF(AND('IOC Input'!#REF!="M-OP",'IOC Input'!#REF!="C"),'IOC Input'!#REF!,"")</f>
        <v>#REF!</v>
      </c>
      <c r="L583" s="106" t="e">
        <f>IF(AND('IOC Input'!#REF!="M-OP",'IOC Input'!#REF!="D"),'IOC Input'!#REF!,"")</f>
        <v>#REF!</v>
      </c>
      <c r="M583" t="e">
        <f t="shared" si="60"/>
        <v>#REF!</v>
      </c>
    </row>
    <row r="584" spans="1:13" ht="18.75">
      <c r="A584" s="102" t="s">
        <v>111</v>
      </c>
      <c r="B584" s="103" t="e">
        <f>IF(AND('IOC Input'!#REF!="M-OP",'IOC Input'!#REF!&lt;50000),'IOC Input'!#REF!,IF(AND('IOC Input'!#REF!="M-OP",'IOC Input'!#REF!&gt;=50000),'IOC Input'!#REF!,""))</f>
        <v>#REF!</v>
      </c>
      <c r="C584" s="103" t="e">
        <f>IF(AND('IOC Input'!#REF!="M-OP",'IOC Input'!#REF!&lt;50000),'IOC Input'!#REF!,IF(AND('IOC Input'!#REF!="M-OP",'IOC Input'!#REF!&gt;=50000),'IOC Input'!#REF!,""))</f>
        <v>#REF!</v>
      </c>
      <c r="D584" s="103" t="e">
        <f>IF(AND('IOC Input'!#REF!="M-OP",'IOC Input'!#REF!&lt;50000),'IOC Input'!#REF!,IF(AND('IOC Input'!#REF!="M-OP",'IOC Input'!#REF!&gt;=50000),'IOC Input'!#REF!,""))</f>
        <v>#REF!</v>
      </c>
      <c r="E584" s="103" t="e">
        <f>IF(AND('IOC Input'!#REF!="M-OP",'IOC Input'!#REF!&lt;50000),'IOC Input'!#REF!,IF(AND('IOC Input'!#REF!="M-OP",'IOC Input'!#REF!&gt;=50000),'IOC Input'!#REF!,""))</f>
        <v>#REF!</v>
      </c>
      <c r="F584" s="103" t="e">
        <f>IF(AND('IOC Input'!#REF!="M-OP",'IOC Input'!#REF!&lt;50000),'IOC Input'!#REF!,IF(AND('IOC Input'!#REF!="M-OP",'IOC Input'!#REF!&gt;=50000),'IOC Input'!#REF!,""))</f>
        <v>#REF!</v>
      </c>
      <c r="G584" s="103" t="e">
        <f>IF(AND('IOC Input'!#REF!="M-OP",'IOC Input'!#REF!&lt;50000),'IOC Input'!#REF!,IF(AND('IOC Input'!#REF!="M-OP",'IOC Input'!#REF!&gt;=50000),'IOC Input'!#REF!,""))</f>
        <v>#REF!</v>
      </c>
      <c r="H584" s="103" t="e">
        <f>IF(AND('IOC Input'!#REF!="M-OP",'IOC Input'!#REF!&lt;50000),'IOC Input'!#REF!,IF(AND('IOC Input'!#REF!="M-OP",'IOC Input'!#REF!&gt;=50000),'IOC Input'!#REF!,""))</f>
        <v>#REF!</v>
      </c>
      <c r="I584" s="103" t="e">
        <f>IF(AND('IOC Input'!#REF!="M-OP",'IOC Input'!#REF!&lt;50000),'IOC Input'!#REF!,IF(AND('IOC Input'!#REF!="M-OP",'IOC Input'!#REF!&gt;=50000),'IOC Input'!#REF!,""))</f>
        <v>#REF!</v>
      </c>
      <c r="J584" s="105" t="e">
        <f>IF(AND('IOC Input'!#REF!="M-OP",'IOC Input'!#REF!&lt;50000),RIGHT('IOC Input'!#REF!,6),IF(AND('IOC Input'!#REF!="M-OP",'IOC Input'!#REF!&gt;=50000),RIGHT('IOC Input'!#REF!,6),""))</f>
        <v>#REF!</v>
      </c>
      <c r="K584" s="106" t="e">
        <f>IF(AND('IOC Input'!#REF!="M-OP",'IOC Input'!#REF!="C"),'IOC Input'!#REF!,"")</f>
        <v>#REF!</v>
      </c>
      <c r="L584" s="106" t="e">
        <f>IF(AND('IOC Input'!#REF!="M-OP",'IOC Input'!#REF!="D"),'IOC Input'!#REF!,"")</f>
        <v>#REF!</v>
      </c>
      <c r="M584" t="e">
        <f t="shared" si="60"/>
        <v>#REF!</v>
      </c>
    </row>
    <row r="585" spans="1:13" ht="18.75">
      <c r="A585" s="102" t="s">
        <v>111</v>
      </c>
      <c r="B585" s="103" t="e">
        <f>IF(AND('IOC Input'!#REF!="M-OP",'IOC Input'!#REF!&lt;50000),'IOC Input'!#REF!,IF(AND('IOC Input'!#REF!="M-OP",'IOC Input'!#REF!&gt;=50000),'IOC Input'!#REF!,""))</f>
        <v>#REF!</v>
      </c>
      <c r="C585" s="103" t="e">
        <f>IF(AND('IOC Input'!#REF!="M-OP",'IOC Input'!#REF!&lt;50000),'IOC Input'!#REF!,IF(AND('IOC Input'!#REF!="M-OP",'IOC Input'!#REF!&gt;=50000),'IOC Input'!#REF!,""))</f>
        <v>#REF!</v>
      </c>
      <c r="D585" s="103" t="e">
        <f>IF(AND('IOC Input'!#REF!="M-OP",'IOC Input'!#REF!&lt;50000),'IOC Input'!#REF!,IF(AND('IOC Input'!#REF!="M-OP",'IOC Input'!#REF!&gt;=50000),'IOC Input'!#REF!,""))</f>
        <v>#REF!</v>
      </c>
      <c r="E585" s="103" t="e">
        <f>IF(AND('IOC Input'!#REF!="M-OP",'IOC Input'!#REF!&lt;50000),'IOC Input'!#REF!,IF(AND('IOC Input'!#REF!="M-OP",'IOC Input'!#REF!&gt;=50000),'IOC Input'!#REF!,""))</f>
        <v>#REF!</v>
      </c>
      <c r="F585" s="103" t="e">
        <f>IF(AND('IOC Input'!#REF!="M-OP",'IOC Input'!#REF!&lt;50000),'IOC Input'!#REF!,IF(AND('IOC Input'!#REF!="M-OP",'IOC Input'!#REF!&gt;=50000),'IOC Input'!#REF!,""))</f>
        <v>#REF!</v>
      </c>
      <c r="G585" s="103" t="e">
        <f>IF(AND('IOC Input'!#REF!="M-OP",'IOC Input'!#REF!&lt;50000),'IOC Input'!#REF!,IF(AND('IOC Input'!#REF!="M-OP",'IOC Input'!#REF!&gt;=50000),'IOC Input'!#REF!,""))</f>
        <v>#REF!</v>
      </c>
      <c r="H585" s="103" t="e">
        <f>IF(AND('IOC Input'!#REF!="M-OP",'IOC Input'!#REF!&lt;50000),'IOC Input'!#REF!,IF(AND('IOC Input'!#REF!="M-OP",'IOC Input'!#REF!&gt;=50000),'IOC Input'!#REF!,""))</f>
        <v>#REF!</v>
      </c>
      <c r="I585" s="103" t="e">
        <f>IF(AND('IOC Input'!#REF!="M-OP",'IOC Input'!#REF!&lt;50000),'IOC Input'!#REF!,IF(AND('IOC Input'!#REF!="M-OP",'IOC Input'!#REF!&gt;=50000),'IOC Input'!#REF!,""))</f>
        <v>#REF!</v>
      </c>
      <c r="J585" s="105" t="e">
        <f>IF(AND('IOC Input'!#REF!="M-OP",'IOC Input'!#REF!&lt;50000),RIGHT('IOC Input'!#REF!,6),IF(AND('IOC Input'!#REF!="M-OP",'IOC Input'!#REF!&gt;=50000),RIGHT('IOC Input'!#REF!,6),""))</f>
        <v>#REF!</v>
      </c>
      <c r="K585" s="106" t="e">
        <f>IF(AND('IOC Input'!#REF!="M-OP",'IOC Input'!#REF!="C"),'IOC Input'!#REF!,"")</f>
        <v>#REF!</v>
      </c>
      <c r="L585" s="106" t="e">
        <f>IF(AND('IOC Input'!#REF!="M-OP",'IOC Input'!#REF!="D"),'IOC Input'!#REF!,"")</f>
        <v>#REF!</v>
      </c>
      <c r="M585" t="e">
        <f t="shared" si="60"/>
        <v>#REF!</v>
      </c>
    </row>
    <row r="586" spans="1:13" ht="18.75">
      <c r="A586" s="102" t="s">
        <v>111</v>
      </c>
      <c r="B586" s="103" t="e">
        <f>IF(AND('IOC Input'!#REF!="M-OP",'IOC Input'!#REF!&lt;50000),'IOC Input'!#REF!,IF(AND('IOC Input'!#REF!="M-OP",'IOC Input'!#REF!&gt;=50000),'IOC Input'!#REF!,""))</f>
        <v>#REF!</v>
      </c>
      <c r="C586" s="103" t="e">
        <f>IF(AND('IOC Input'!#REF!="M-OP",'IOC Input'!#REF!&lt;50000),'IOC Input'!#REF!,IF(AND('IOC Input'!#REF!="M-OP",'IOC Input'!#REF!&gt;=50000),'IOC Input'!#REF!,""))</f>
        <v>#REF!</v>
      </c>
      <c r="D586" s="103" t="e">
        <f>IF(AND('IOC Input'!#REF!="M-OP",'IOC Input'!#REF!&lt;50000),'IOC Input'!#REF!,IF(AND('IOC Input'!#REF!="M-OP",'IOC Input'!#REF!&gt;=50000),'IOC Input'!#REF!,""))</f>
        <v>#REF!</v>
      </c>
      <c r="E586" s="103" t="e">
        <f>IF(AND('IOC Input'!#REF!="M-OP",'IOC Input'!#REF!&lt;50000),'IOC Input'!#REF!,IF(AND('IOC Input'!#REF!="M-OP",'IOC Input'!#REF!&gt;=50000),'IOC Input'!#REF!,""))</f>
        <v>#REF!</v>
      </c>
      <c r="F586" s="103" t="e">
        <f>IF(AND('IOC Input'!#REF!="M-OP",'IOC Input'!#REF!&lt;50000),'IOC Input'!#REF!,IF(AND('IOC Input'!#REF!="M-OP",'IOC Input'!#REF!&gt;=50000),'IOC Input'!#REF!,""))</f>
        <v>#REF!</v>
      </c>
      <c r="G586" s="103" t="e">
        <f>IF(AND('IOC Input'!#REF!="M-OP",'IOC Input'!#REF!&lt;50000),'IOC Input'!#REF!,IF(AND('IOC Input'!#REF!="M-OP",'IOC Input'!#REF!&gt;=50000),'IOC Input'!#REF!,""))</f>
        <v>#REF!</v>
      </c>
      <c r="H586" s="103" t="e">
        <f>IF(AND('IOC Input'!#REF!="M-OP",'IOC Input'!#REF!&lt;50000),'IOC Input'!#REF!,IF(AND('IOC Input'!#REF!="M-OP",'IOC Input'!#REF!&gt;=50000),'IOC Input'!#REF!,""))</f>
        <v>#REF!</v>
      </c>
      <c r="I586" s="103" t="e">
        <f>IF(AND('IOC Input'!#REF!="M-OP",'IOC Input'!#REF!&lt;50000),'IOC Input'!#REF!,IF(AND('IOC Input'!#REF!="M-OP",'IOC Input'!#REF!&gt;=50000),'IOC Input'!#REF!,""))</f>
        <v>#REF!</v>
      </c>
      <c r="J586" s="105" t="e">
        <f>IF(AND('IOC Input'!#REF!="M-OP",'IOC Input'!#REF!&lt;50000),RIGHT('IOC Input'!#REF!,6),IF(AND('IOC Input'!#REF!="M-OP",'IOC Input'!#REF!&gt;=50000),RIGHT('IOC Input'!#REF!,6),""))</f>
        <v>#REF!</v>
      </c>
      <c r="K586" s="106" t="e">
        <f>IF(AND('IOC Input'!#REF!="M-OP",'IOC Input'!#REF!="C"),'IOC Input'!#REF!,"")</f>
        <v>#REF!</v>
      </c>
      <c r="L586" s="106" t="e">
        <f>IF(AND('IOC Input'!#REF!="M-OP",'IOC Input'!#REF!="D"),'IOC Input'!#REF!,"")</f>
        <v>#REF!</v>
      </c>
      <c r="M586" t="e">
        <f t="shared" si="60"/>
        <v>#REF!</v>
      </c>
    </row>
    <row r="587" spans="1:13" ht="18.75">
      <c r="A587" s="102" t="s">
        <v>111</v>
      </c>
      <c r="B587" s="103" t="e">
        <f>IF(AND('IOC Input'!#REF!="M-OP",'IOC Input'!#REF!&lt;50000),'IOC Input'!#REF!,IF(AND('IOC Input'!#REF!="M-OP",'IOC Input'!#REF!&gt;=50000),'IOC Input'!#REF!,""))</f>
        <v>#REF!</v>
      </c>
      <c r="C587" s="103" t="e">
        <f>IF(AND('IOC Input'!#REF!="M-OP",'IOC Input'!#REF!&lt;50000),'IOC Input'!#REF!,IF(AND('IOC Input'!#REF!="M-OP",'IOC Input'!#REF!&gt;=50000),'IOC Input'!#REF!,""))</f>
        <v>#REF!</v>
      </c>
      <c r="D587" s="103" t="e">
        <f>IF(AND('IOC Input'!#REF!="M-OP",'IOC Input'!#REF!&lt;50000),'IOC Input'!#REF!,IF(AND('IOC Input'!#REF!="M-OP",'IOC Input'!#REF!&gt;=50000),'IOC Input'!#REF!,""))</f>
        <v>#REF!</v>
      </c>
      <c r="E587" s="103" t="e">
        <f>IF(AND('IOC Input'!#REF!="M-OP",'IOC Input'!#REF!&lt;50000),'IOC Input'!#REF!,IF(AND('IOC Input'!#REF!="M-OP",'IOC Input'!#REF!&gt;=50000),'IOC Input'!#REF!,""))</f>
        <v>#REF!</v>
      </c>
      <c r="F587" s="103" t="e">
        <f>IF(AND('IOC Input'!#REF!="M-OP",'IOC Input'!#REF!&lt;50000),'IOC Input'!#REF!,IF(AND('IOC Input'!#REF!="M-OP",'IOC Input'!#REF!&gt;=50000),'IOC Input'!#REF!,""))</f>
        <v>#REF!</v>
      </c>
      <c r="G587" s="103" t="e">
        <f>IF(AND('IOC Input'!#REF!="M-OP",'IOC Input'!#REF!&lt;50000),'IOC Input'!#REF!,IF(AND('IOC Input'!#REF!="M-OP",'IOC Input'!#REF!&gt;=50000),'IOC Input'!#REF!,""))</f>
        <v>#REF!</v>
      </c>
      <c r="H587" s="107"/>
      <c r="I587" s="103" t="e">
        <f>IF(AND('IOC Input'!#REF!="M-OP",'IOC Input'!#REF!&lt;50000),'IOC Input'!#REF!,IF(AND('IOC Input'!#REF!="M-OP",'IOC Input'!#REF!&gt;=50000),'IOC Input'!#REF!,""))</f>
        <v>#REF!</v>
      </c>
      <c r="J587" s="105" t="e">
        <f>IF(AND('IOC Input'!#REF!="M-OP",'IOC Input'!#REF!&lt;50000),RIGHT('IOC Input'!#REF!,6),IF(AND('IOC Input'!#REF!="M-OP",'IOC Input'!#REF!&gt;=50000),RIGHT('IOC Input'!#REF!,6),""))</f>
        <v>#REF!</v>
      </c>
      <c r="K587" s="106" t="e">
        <f>IF(AND('IOC Input'!#REF!="M-OP",'IOC Input'!#REF!="C"),'IOC Input'!#REF!,"")</f>
        <v>#REF!</v>
      </c>
      <c r="L587" s="106" t="e">
        <f>IF(AND('IOC Input'!#REF!="M-OP",'IOC Input'!#REF!="D"),'IOC Input'!#REF!,"")</f>
        <v>#REF!</v>
      </c>
      <c r="M587" t="e">
        <f t="shared" si="60"/>
        <v>#REF!</v>
      </c>
    </row>
    <row r="588" spans="1:13" ht="18.75">
      <c r="A588" s="102"/>
      <c r="B588" s="103"/>
      <c r="C588" s="104"/>
      <c r="D588" s="103"/>
      <c r="E588" s="104"/>
      <c r="F588" s="103"/>
      <c r="G588" s="103"/>
      <c r="H588" s="104"/>
      <c r="I588" s="103"/>
      <c r="J588" s="105"/>
      <c r="K588" s="106"/>
      <c r="L588" s="106"/>
    </row>
    <row r="589" spans="1:13" ht="18.75">
      <c r="A589" s="102" t="s">
        <v>111</v>
      </c>
      <c r="B589" s="103" t="e">
        <f>IF(AND('IOC Input'!#REF!="M-OP",'IOC Input'!#REF!&lt;50000),"119503",IF(AND('IOC Input'!#REF!="M-OP",'IOC Input'!#REF!&gt;=50000),"119500",""))</f>
        <v>#REF!</v>
      </c>
      <c r="C589" s="104"/>
      <c r="D589" s="103"/>
      <c r="E589" s="104"/>
      <c r="F589" s="103"/>
      <c r="G589" s="103"/>
      <c r="H589" s="103" t="e">
        <f>IF(AND('IOC Input'!#REF!="M-OP",'IOC Input'!#REF!&lt;50000),'IOC Input'!#REF!,IF(AND('IOC Input'!#REF!="M-OP",'IOC Input'!#REF!&gt;=50000),'IOC Input'!#REF!,""))</f>
        <v>#REF!</v>
      </c>
      <c r="I589" s="103" t="e">
        <f>+I590</f>
        <v>#REF!</v>
      </c>
      <c r="J589" s="105" t="e">
        <f>+J590</f>
        <v>#REF!</v>
      </c>
      <c r="K589" s="106" t="e">
        <f>IF(AND('IOC Input'!#REF!="M-OP",'IOC Input'!#REF!="C"),'IOC Input'!#REF!,"")</f>
        <v>#REF!</v>
      </c>
      <c r="L589" s="106" t="e">
        <f>IF(AND('IOC Input'!#REF!="M-OP",'IOC Input'!#REF!="D"),'IOC Input'!#REF!,"")</f>
        <v>#REF!</v>
      </c>
      <c r="M589" t="e">
        <f>IF(SUM(K589:L589)&gt;0,1,0)</f>
        <v>#REF!</v>
      </c>
    </row>
    <row r="590" spans="1:13" ht="18.75">
      <c r="A590" s="102" t="s">
        <v>111</v>
      </c>
      <c r="B590" s="103" t="e">
        <f>IF(AND('IOC Input'!#REF!="M-OP",'IOC Input'!#REF!&lt;50000),'IOC Input'!#REF!,IF(AND('IOC Input'!#REF!="M-OP",'IOC Input'!#REF!&gt;=50000),'IOC Input'!#REF!,""))</f>
        <v>#REF!</v>
      </c>
      <c r="C590" s="103" t="e">
        <f>IF(AND('IOC Input'!#REF!="M-OP",'IOC Input'!#REF!&lt;50000),'IOC Input'!#REF!,IF(AND('IOC Input'!#REF!="M-OP",'IOC Input'!#REF!&gt;=50000),'IOC Input'!#REF!,""))</f>
        <v>#REF!</v>
      </c>
      <c r="D590" s="103" t="e">
        <f>IF(AND('IOC Input'!#REF!="M-OP",'IOC Input'!#REF!&lt;50000),'IOC Input'!#REF!,IF(AND('IOC Input'!#REF!="M-OP",'IOC Input'!#REF!&gt;=50000),'IOC Input'!#REF!,""))</f>
        <v>#REF!</v>
      </c>
      <c r="E590" s="103" t="e">
        <f>IF(AND('IOC Input'!#REF!="M-OP",'IOC Input'!#REF!&lt;50000),'IOC Input'!#REF!,IF(AND('IOC Input'!#REF!="M-OP",'IOC Input'!#REF!&gt;=50000),'IOC Input'!#REF!,""))</f>
        <v>#REF!</v>
      </c>
      <c r="F590" s="103" t="e">
        <f>IF(AND('IOC Input'!#REF!="M-OP",'IOC Input'!#REF!&lt;50000),'IOC Input'!#REF!,IF(AND('IOC Input'!#REF!="M-OP",'IOC Input'!#REF!&gt;=50000),'IOC Input'!#REF!,""))</f>
        <v>#REF!</v>
      </c>
      <c r="G590" s="103" t="e">
        <f>IF(AND('IOC Input'!#REF!="M-OP",'IOC Input'!#REF!&lt;50000),'IOC Input'!#REF!,IF(AND('IOC Input'!#REF!="M-OP",'IOC Input'!#REF!&gt;=50000),'IOC Input'!#REF!,""))</f>
        <v>#REF!</v>
      </c>
      <c r="H590" s="103" t="e">
        <f>IF(AND('IOC Input'!#REF!="M-OP",'IOC Input'!#REF!&lt;50000),'IOC Input'!#REF!,IF(AND('IOC Input'!#REF!="M-OP",'IOC Input'!#REF!&gt;=50000),'IOC Input'!#REF!,""))</f>
        <v>#REF!</v>
      </c>
      <c r="I590" s="103" t="e">
        <f>IF(AND('IOC Input'!#REF!="M-OP",'IOC Input'!#REF!&lt;50000),'IOC Input'!#REF!,IF(AND('IOC Input'!#REF!="M-OP",'IOC Input'!#REF!&gt;=50000),'IOC Input'!#REF!,""))</f>
        <v>#REF!</v>
      </c>
      <c r="J590" s="105" t="e">
        <f>IF(AND('IOC Input'!#REF!="M-OP",'IOC Input'!#REF!&lt;50000),RIGHT('IOC Input'!#REF!,6),IF(AND('IOC Input'!#REF!="M-OP",'IOC Input'!#REF!&gt;=50000),RIGHT('IOC Input'!#REF!,6),""))</f>
        <v>#REF!</v>
      </c>
      <c r="K590" s="106" t="e">
        <f>IF(AND('IOC Input'!#REF!="M-OP",'IOC Input'!#REF!="C"),'IOC Input'!#REF!,"")</f>
        <v>#REF!</v>
      </c>
      <c r="L590" s="106" t="e">
        <f>IF(AND('IOC Input'!#REF!="M-OP",'IOC Input'!#REF!="D"),'IOC Input'!#REF!,"")</f>
        <v>#REF!</v>
      </c>
      <c r="M590" t="e">
        <f t="shared" ref="M590:M596" si="61">IF(SUM(K590:L590)&gt;0,1,0)</f>
        <v>#REF!</v>
      </c>
    </row>
    <row r="591" spans="1:13" ht="18.75">
      <c r="A591" s="102" t="s">
        <v>111</v>
      </c>
      <c r="B591" s="103" t="e">
        <f>IF(AND('IOC Input'!#REF!="M-OP",'IOC Input'!#REF!&lt;50000),'IOC Input'!#REF!,IF(AND('IOC Input'!#REF!="M-OP",'IOC Input'!#REF!&gt;=50000),'IOC Input'!#REF!,""))</f>
        <v>#REF!</v>
      </c>
      <c r="C591" s="103" t="e">
        <f>IF(AND('IOC Input'!#REF!="M-OP",'IOC Input'!#REF!&lt;50000),'IOC Input'!#REF!,IF(AND('IOC Input'!#REF!="M-OP",'IOC Input'!#REF!&gt;=50000),'IOC Input'!#REF!,""))</f>
        <v>#REF!</v>
      </c>
      <c r="D591" s="103" t="e">
        <f>IF(AND('IOC Input'!#REF!="M-OP",'IOC Input'!#REF!&lt;50000),'IOC Input'!#REF!,IF(AND('IOC Input'!#REF!="M-OP",'IOC Input'!#REF!&gt;=50000),'IOC Input'!#REF!,""))</f>
        <v>#REF!</v>
      </c>
      <c r="E591" s="103" t="e">
        <f>IF(AND('IOC Input'!#REF!="M-OP",'IOC Input'!#REF!&lt;50000),'IOC Input'!#REF!,IF(AND('IOC Input'!#REF!="M-OP",'IOC Input'!#REF!&gt;=50000),'IOC Input'!#REF!,""))</f>
        <v>#REF!</v>
      </c>
      <c r="F591" s="103" t="e">
        <f>IF(AND('IOC Input'!#REF!="M-OP",'IOC Input'!#REF!&lt;50000),'IOC Input'!#REF!,IF(AND('IOC Input'!#REF!="M-OP",'IOC Input'!#REF!&gt;=50000),'IOC Input'!#REF!,""))</f>
        <v>#REF!</v>
      </c>
      <c r="G591" s="103" t="e">
        <f>IF(AND('IOC Input'!#REF!="M-OP",'IOC Input'!#REF!&lt;50000),'IOC Input'!#REF!,IF(AND('IOC Input'!#REF!="M-OP",'IOC Input'!#REF!&gt;=50000),'IOC Input'!#REF!,""))</f>
        <v>#REF!</v>
      </c>
      <c r="H591" s="103" t="e">
        <f>IF(AND('IOC Input'!#REF!="M-OP",'IOC Input'!#REF!&lt;50000),'IOC Input'!#REF!,IF(AND('IOC Input'!#REF!="M-OP",'IOC Input'!#REF!&gt;=50000),'IOC Input'!#REF!,""))</f>
        <v>#REF!</v>
      </c>
      <c r="I591" s="103" t="e">
        <f>IF(AND('IOC Input'!#REF!="M-OP",'IOC Input'!#REF!&lt;50000),'IOC Input'!#REF!,IF(AND('IOC Input'!#REF!="M-OP",'IOC Input'!#REF!&gt;=50000),'IOC Input'!#REF!,""))</f>
        <v>#REF!</v>
      </c>
      <c r="J591" s="105" t="e">
        <f>IF(AND('IOC Input'!#REF!="M-OP",'IOC Input'!#REF!&lt;50000),RIGHT('IOC Input'!#REF!,6),IF(AND('IOC Input'!#REF!="M-OP",'IOC Input'!#REF!&gt;=50000),RIGHT('IOC Input'!#REF!,6),""))</f>
        <v>#REF!</v>
      </c>
      <c r="K591" s="106" t="e">
        <f>IF(AND('IOC Input'!#REF!="M-OP",'IOC Input'!#REF!="C"),'IOC Input'!#REF!,"")</f>
        <v>#REF!</v>
      </c>
      <c r="L591" s="106" t="e">
        <f>IF(AND('IOC Input'!#REF!="M-OP",'IOC Input'!#REF!="D"),'IOC Input'!#REF!,"")</f>
        <v>#REF!</v>
      </c>
      <c r="M591" t="e">
        <f t="shared" si="61"/>
        <v>#REF!</v>
      </c>
    </row>
    <row r="592" spans="1:13" ht="18.75">
      <c r="A592" s="102" t="s">
        <v>111</v>
      </c>
      <c r="B592" s="103" t="e">
        <f>IF(AND('IOC Input'!#REF!="M-OP",'IOC Input'!#REF!&lt;50000),'IOC Input'!#REF!,IF(AND('IOC Input'!#REF!="M-OP",'IOC Input'!#REF!&gt;=50000),'IOC Input'!#REF!,""))</f>
        <v>#REF!</v>
      </c>
      <c r="C592" s="103" t="e">
        <f>IF(AND('IOC Input'!#REF!="M-OP",'IOC Input'!#REF!&lt;50000),'IOC Input'!#REF!,IF(AND('IOC Input'!#REF!="M-OP",'IOC Input'!#REF!&gt;=50000),'IOC Input'!#REF!,""))</f>
        <v>#REF!</v>
      </c>
      <c r="D592" s="103" t="e">
        <f>IF(AND('IOC Input'!#REF!="M-OP",'IOC Input'!#REF!&lt;50000),'IOC Input'!#REF!,IF(AND('IOC Input'!#REF!="M-OP",'IOC Input'!#REF!&gt;=50000),'IOC Input'!#REF!,""))</f>
        <v>#REF!</v>
      </c>
      <c r="E592" s="103" t="e">
        <f>IF(AND('IOC Input'!#REF!="M-OP",'IOC Input'!#REF!&lt;50000),'IOC Input'!#REF!,IF(AND('IOC Input'!#REF!="M-OP",'IOC Input'!#REF!&gt;=50000),'IOC Input'!#REF!,""))</f>
        <v>#REF!</v>
      </c>
      <c r="F592" s="103" t="e">
        <f>IF(AND('IOC Input'!#REF!="M-OP",'IOC Input'!#REF!&lt;50000),'IOC Input'!#REF!,IF(AND('IOC Input'!#REF!="M-OP",'IOC Input'!#REF!&gt;=50000),'IOC Input'!#REF!,""))</f>
        <v>#REF!</v>
      </c>
      <c r="G592" s="103" t="e">
        <f>IF(AND('IOC Input'!#REF!="M-OP",'IOC Input'!#REF!&lt;50000),'IOC Input'!#REF!,IF(AND('IOC Input'!#REF!="M-OP",'IOC Input'!#REF!&gt;=50000),'IOC Input'!#REF!,""))</f>
        <v>#REF!</v>
      </c>
      <c r="H592" s="103" t="e">
        <f>IF(AND('IOC Input'!#REF!="M-OP",'IOC Input'!#REF!&lt;50000),'IOC Input'!#REF!,IF(AND('IOC Input'!#REF!="M-OP",'IOC Input'!#REF!&gt;=50000),'IOC Input'!#REF!,""))</f>
        <v>#REF!</v>
      </c>
      <c r="I592" s="103" t="e">
        <f>IF(AND('IOC Input'!#REF!="M-OP",'IOC Input'!#REF!&lt;50000),'IOC Input'!#REF!,IF(AND('IOC Input'!#REF!="M-OP",'IOC Input'!#REF!&gt;=50000),'IOC Input'!#REF!,""))</f>
        <v>#REF!</v>
      </c>
      <c r="J592" s="105" t="e">
        <f>IF(AND('IOC Input'!#REF!="M-OP",'IOC Input'!#REF!&lt;50000),RIGHT('IOC Input'!#REF!,6),IF(AND('IOC Input'!#REF!="M-OP",'IOC Input'!#REF!&gt;=50000),RIGHT('IOC Input'!#REF!,6),""))</f>
        <v>#REF!</v>
      </c>
      <c r="K592" s="106" t="e">
        <f>IF(AND('IOC Input'!#REF!="M-OP",'IOC Input'!#REF!="C"),'IOC Input'!#REF!,"")</f>
        <v>#REF!</v>
      </c>
      <c r="L592" s="106" t="e">
        <f>IF(AND('IOC Input'!#REF!="M-OP",'IOC Input'!#REF!="D"),'IOC Input'!#REF!,"")</f>
        <v>#REF!</v>
      </c>
      <c r="M592" t="e">
        <f t="shared" si="61"/>
        <v>#REF!</v>
      </c>
    </row>
    <row r="593" spans="1:13" ht="18.75">
      <c r="A593" s="102" t="s">
        <v>111</v>
      </c>
      <c r="B593" s="103" t="e">
        <f>IF(AND('IOC Input'!#REF!="M-OP",'IOC Input'!#REF!&lt;50000),'IOC Input'!#REF!,IF(AND('IOC Input'!#REF!="M-OP",'IOC Input'!#REF!&gt;=50000),'IOC Input'!#REF!,""))</f>
        <v>#REF!</v>
      </c>
      <c r="C593" s="103" t="e">
        <f>IF(AND('IOC Input'!#REF!="M-OP",'IOC Input'!#REF!&lt;50000),'IOC Input'!#REF!,IF(AND('IOC Input'!#REF!="M-OP",'IOC Input'!#REF!&gt;=50000),'IOC Input'!#REF!,""))</f>
        <v>#REF!</v>
      </c>
      <c r="D593" s="103" t="e">
        <f>IF(AND('IOC Input'!#REF!="M-OP",'IOC Input'!#REF!&lt;50000),'IOC Input'!#REF!,IF(AND('IOC Input'!#REF!="M-OP",'IOC Input'!#REF!&gt;=50000),'IOC Input'!#REF!,""))</f>
        <v>#REF!</v>
      </c>
      <c r="E593" s="103" t="e">
        <f>IF(AND('IOC Input'!#REF!="M-OP",'IOC Input'!#REF!&lt;50000),'IOC Input'!#REF!,IF(AND('IOC Input'!#REF!="M-OP",'IOC Input'!#REF!&gt;=50000),'IOC Input'!#REF!,""))</f>
        <v>#REF!</v>
      </c>
      <c r="F593" s="103" t="e">
        <f>IF(AND('IOC Input'!#REF!="M-OP",'IOC Input'!#REF!&lt;50000),'IOC Input'!#REF!,IF(AND('IOC Input'!#REF!="M-OP",'IOC Input'!#REF!&gt;=50000),'IOC Input'!#REF!,""))</f>
        <v>#REF!</v>
      </c>
      <c r="G593" s="103" t="e">
        <f>IF(AND('IOC Input'!#REF!="M-OP",'IOC Input'!#REF!&lt;50000),'IOC Input'!#REF!,IF(AND('IOC Input'!#REF!="M-OP",'IOC Input'!#REF!&gt;=50000),'IOC Input'!#REF!,""))</f>
        <v>#REF!</v>
      </c>
      <c r="H593" s="103" t="e">
        <f>IF(AND('IOC Input'!#REF!="M-OP",'IOC Input'!#REF!&lt;50000),'IOC Input'!#REF!,IF(AND('IOC Input'!#REF!="M-OP",'IOC Input'!#REF!&gt;=50000),'IOC Input'!#REF!,""))</f>
        <v>#REF!</v>
      </c>
      <c r="I593" s="103" t="e">
        <f>IF(AND('IOC Input'!#REF!="M-OP",'IOC Input'!#REF!&lt;50000),'IOC Input'!#REF!,IF(AND('IOC Input'!#REF!="M-OP",'IOC Input'!#REF!&gt;=50000),'IOC Input'!#REF!,""))</f>
        <v>#REF!</v>
      </c>
      <c r="J593" s="105" t="e">
        <f>IF(AND('IOC Input'!#REF!="M-OP",'IOC Input'!#REF!&lt;50000),RIGHT('IOC Input'!#REF!,6),IF(AND('IOC Input'!#REF!="M-OP",'IOC Input'!#REF!&gt;=50000),RIGHT('IOC Input'!#REF!,6),""))</f>
        <v>#REF!</v>
      </c>
      <c r="K593" s="106" t="e">
        <f>IF(AND('IOC Input'!#REF!="M-OP",'IOC Input'!#REF!="C"),'IOC Input'!#REF!,"")</f>
        <v>#REF!</v>
      </c>
      <c r="L593" s="106" t="e">
        <f>IF(AND('IOC Input'!#REF!="M-OP",'IOC Input'!#REF!="D"),'IOC Input'!#REF!,"")</f>
        <v>#REF!</v>
      </c>
      <c r="M593" t="e">
        <f t="shared" si="61"/>
        <v>#REF!</v>
      </c>
    </row>
    <row r="594" spans="1:13" ht="18.75">
      <c r="A594" s="102" t="s">
        <v>111</v>
      </c>
      <c r="B594" s="103" t="e">
        <f>IF(AND('IOC Input'!#REF!="M-OP",'IOC Input'!#REF!&lt;50000),'IOC Input'!#REF!,IF(AND('IOC Input'!#REF!="M-OP",'IOC Input'!#REF!&gt;=50000),'IOC Input'!#REF!,""))</f>
        <v>#REF!</v>
      </c>
      <c r="C594" s="103" t="e">
        <f>IF(AND('IOC Input'!#REF!="M-OP",'IOC Input'!#REF!&lt;50000),'IOC Input'!#REF!,IF(AND('IOC Input'!#REF!="M-OP",'IOC Input'!#REF!&gt;=50000),'IOC Input'!#REF!,""))</f>
        <v>#REF!</v>
      </c>
      <c r="D594" s="103" t="e">
        <f>IF(AND('IOC Input'!#REF!="M-OP",'IOC Input'!#REF!&lt;50000),'IOC Input'!#REF!,IF(AND('IOC Input'!#REF!="M-OP",'IOC Input'!#REF!&gt;=50000),'IOC Input'!#REF!,""))</f>
        <v>#REF!</v>
      </c>
      <c r="E594" s="103" t="e">
        <f>IF(AND('IOC Input'!#REF!="M-OP",'IOC Input'!#REF!&lt;50000),'IOC Input'!#REF!,IF(AND('IOC Input'!#REF!="M-OP",'IOC Input'!#REF!&gt;=50000),'IOC Input'!#REF!,""))</f>
        <v>#REF!</v>
      </c>
      <c r="F594" s="103" t="e">
        <f>IF(AND('IOC Input'!#REF!="M-OP",'IOC Input'!#REF!&lt;50000),'IOC Input'!#REF!,IF(AND('IOC Input'!#REF!="M-OP",'IOC Input'!#REF!&gt;=50000),'IOC Input'!#REF!,""))</f>
        <v>#REF!</v>
      </c>
      <c r="G594" s="103" t="e">
        <f>IF(AND('IOC Input'!#REF!="M-OP",'IOC Input'!#REF!&lt;50000),'IOC Input'!#REF!,IF(AND('IOC Input'!#REF!="M-OP",'IOC Input'!#REF!&gt;=50000),'IOC Input'!#REF!,""))</f>
        <v>#REF!</v>
      </c>
      <c r="H594" s="103" t="e">
        <f>IF(AND('IOC Input'!#REF!="M-OP",'IOC Input'!#REF!&lt;50000),'IOC Input'!#REF!,IF(AND('IOC Input'!#REF!="M-OP",'IOC Input'!#REF!&gt;=50000),'IOC Input'!#REF!,""))</f>
        <v>#REF!</v>
      </c>
      <c r="I594" s="103" t="e">
        <f>IF(AND('IOC Input'!#REF!="M-OP",'IOC Input'!#REF!&lt;50000),'IOC Input'!#REF!,IF(AND('IOC Input'!#REF!="M-OP",'IOC Input'!#REF!&gt;=50000),'IOC Input'!#REF!,""))</f>
        <v>#REF!</v>
      </c>
      <c r="J594" s="105" t="e">
        <f>IF(AND('IOC Input'!#REF!="M-OP",'IOC Input'!#REF!&lt;50000),RIGHT('IOC Input'!#REF!,6),IF(AND('IOC Input'!#REF!="M-OP",'IOC Input'!#REF!&gt;=50000),RIGHT('IOC Input'!#REF!,6),""))</f>
        <v>#REF!</v>
      </c>
      <c r="K594" s="106" t="e">
        <f>IF(AND('IOC Input'!#REF!="M-OP",'IOC Input'!#REF!="C"),'IOC Input'!#REF!,"")</f>
        <v>#REF!</v>
      </c>
      <c r="L594" s="106" t="e">
        <f>IF(AND('IOC Input'!#REF!="M-OP",'IOC Input'!#REF!="D"),'IOC Input'!#REF!,"")</f>
        <v>#REF!</v>
      </c>
      <c r="M594" t="e">
        <f t="shared" si="61"/>
        <v>#REF!</v>
      </c>
    </row>
    <row r="595" spans="1:13" ht="18.75">
      <c r="A595" s="102" t="s">
        <v>111</v>
      </c>
      <c r="B595" s="103" t="e">
        <f>IF(AND('IOC Input'!#REF!="M-OP",'IOC Input'!#REF!&lt;50000),'IOC Input'!#REF!,IF(AND('IOC Input'!#REF!="M-OP",'IOC Input'!#REF!&gt;=50000),'IOC Input'!#REF!,""))</f>
        <v>#REF!</v>
      </c>
      <c r="C595" s="103" t="e">
        <f>IF(AND('IOC Input'!#REF!="M-OP",'IOC Input'!#REF!&lt;50000),'IOC Input'!#REF!,IF(AND('IOC Input'!#REF!="M-OP",'IOC Input'!#REF!&gt;=50000),'IOC Input'!#REF!,""))</f>
        <v>#REF!</v>
      </c>
      <c r="D595" s="103" t="e">
        <f>IF(AND('IOC Input'!#REF!="M-OP",'IOC Input'!#REF!&lt;50000),'IOC Input'!#REF!,IF(AND('IOC Input'!#REF!="M-OP",'IOC Input'!#REF!&gt;=50000),'IOC Input'!#REF!,""))</f>
        <v>#REF!</v>
      </c>
      <c r="E595" s="103" t="e">
        <f>IF(AND('IOC Input'!#REF!="M-OP",'IOC Input'!#REF!&lt;50000),'IOC Input'!#REF!,IF(AND('IOC Input'!#REF!="M-OP",'IOC Input'!#REF!&gt;=50000),'IOC Input'!#REF!,""))</f>
        <v>#REF!</v>
      </c>
      <c r="F595" s="103" t="e">
        <f>IF(AND('IOC Input'!#REF!="M-OP",'IOC Input'!#REF!&lt;50000),'IOC Input'!#REF!,IF(AND('IOC Input'!#REF!="M-OP",'IOC Input'!#REF!&gt;=50000),'IOC Input'!#REF!,""))</f>
        <v>#REF!</v>
      </c>
      <c r="G595" s="103" t="e">
        <f>IF(AND('IOC Input'!#REF!="M-OP",'IOC Input'!#REF!&lt;50000),'IOC Input'!#REF!,IF(AND('IOC Input'!#REF!="M-OP",'IOC Input'!#REF!&gt;=50000),'IOC Input'!#REF!,""))</f>
        <v>#REF!</v>
      </c>
      <c r="H595" s="103" t="e">
        <f>IF(AND('IOC Input'!#REF!="M-OP",'IOC Input'!#REF!&lt;50000),'IOC Input'!#REF!,IF(AND('IOC Input'!#REF!="M-OP",'IOC Input'!#REF!&gt;=50000),'IOC Input'!#REF!,""))</f>
        <v>#REF!</v>
      </c>
      <c r="I595" s="103" t="e">
        <f>IF(AND('IOC Input'!#REF!="M-OP",'IOC Input'!#REF!&lt;50000),'IOC Input'!#REF!,IF(AND('IOC Input'!#REF!="M-OP",'IOC Input'!#REF!&gt;=50000),'IOC Input'!#REF!,""))</f>
        <v>#REF!</v>
      </c>
      <c r="J595" s="105" t="e">
        <f>IF(AND('IOC Input'!#REF!="M-OP",'IOC Input'!#REF!&lt;50000),RIGHT('IOC Input'!#REF!,6),IF(AND('IOC Input'!#REF!="M-OP",'IOC Input'!#REF!&gt;=50000),RIGHT('IOC Input'!#REF!,6),""))</f>
        <v>#REF!</v>
      </c>
      <c r="K595" s="106" t="e">
        <f>IF(AND('IOC Input'!#REF!="M-OP",'IOC Input'!#REF!="C"),'IOC Input'!#REF!,"")</f>
        <v>#REF!</v>
      </c>
      <c r="L595" s="106" t="e">
        <f>IF(AND('IOC Input'!#REF!="M-OP",'IOC Input'!#REF!="D"),'IOC Input'!#REF!,"")</f>
        <v>#REF!</v>
      </c>
      <c r="M595" t="e">
        <f t="shared" si="61"/>
        <v>#REF!</v>
      </c>
    </row>
    <row r="596" spans="1:13" ht="18.75">
      <c r="A596" s="102" t="s">
        <v>111</v>
      </c>
      <c r="B596" s="103" t="e">
        <f>IF(AND('IOC Input'!#REF!="M-OP",'IOC Input'!#REF!&lt;50000),'IOC Input'!#REF!,IF(AND('IOC Input'!#REF!="M-OP",'IOC Input'!#REF!&gt;=50000),'IOC Input'!#REF!,""))</f>
        <v>#REF!</v>
      </c>
      <c r="C596" s="103" t="e">
        <f>IF(AND('IOC Input'!#REF!="M-OP",'IOC Input'!#REF!&lt;50000),'IOC Input'!#REF!,IF(AND('IOC Input'!#REF!="M-OP",'IOC Input'!#REF!&gt;=50000),'IOC Input'!#REF!,""))</f>
        <v>#REF!</v>
      </c>
      <c r="D596" s="103" t="e">
        <f>IF(AND('IOC Input'!#REF!="M-OP",'IOC Input'!#REF!&lt;50000),'IOC Input'!#REF!,IF(AND('IOC Input'!#REF!="M-OP",'IOC Input'!#REF!&gt;=50000),'IOC Input'!#REF!,""))</f>
        <v>#REF!</v>
      </c>
      <c r="E596" s="103" t="e">
        <f>IF(AND('IOC Input'!#REF!="M-OP",'IOC Input'!#REF!&lt;50000),'IOC Input'!#REF!,IF(AND('IOC Input'!#REF!="M-OP",'IOC Input'!#REF!&gt;=50000),'IOC Input'!#REF!,""))</f>
        <v>#REF!</v>
      </c>
      <c r="F596" s="103" t="e">
        <f>IF(AND('IOC Input'!#REF!="M-OP",'IOC Input'!#REF!&lt;50000),'IOC Input'!#REF!,IF(AND('IOC Input'!#REF!="M-OP",'IOC Input'!#REF!&gt;=50000),'IOC Input'!#REF!,""))</f>
        <v>#REF!</v>
      </c>
      <c r="G596" s="103" t="e">
        <f>IF(AND('IOC Input'!#REF!="M-OP",'IOC Input'!#REF!&lt;50000),'IOC Input'!#REF!,IF(AND('IOC Input'!#REF!="M-OP",'IOC Input'!#REF!&gt;=50000),'IOC Input'!#REF!,""))</f>
        <v>#REF!</v>
      </c>
      <c r="H596" s="107"/>
      <c r="I596" s="103" t="e">
        <f>IF(AND('IOC Input'!#REF!="M-OP",'IOC Input'!#REF!&lt;50000),'IOC Input'!#REF!,IF(AND('IOC Input'!#REF!="M-OP",'IOC Input'!#REF!&gt;=50000),'IOC Input'!#REF!,""))</f>
        <v>#REF!</v>
      </c>
      <c r="J596" s="105" t="e">
        <f>IF(AND('IOC Input'!#REF!="M-OP",'IOC Input'!#REF!&lt;50000),RIGHT('IOC Input'!#REF!,6),IF(AND('IOC Input'!#REF!="M-OP",'IOC Input'!#REF!&gt;=50000),RIGHT('IOC Input'!#REF!,6),""))</f>
        <v>#REF!</v>
      </c>
      <c r="K596" s="106" t="e">
        <f>IF(AND('IOC Input'!#REF!="M-OP",'IOC Input'!#REF!="C"),'IOC Input'!#REF!,"")</f>
        <v>#REF!</v>
      </c>
      <c r="L596" s="106" t="e">
        <f>IF(AND('IOC Input'!#REF!="M-OP",'IOC Input'!#REF!="D"),'IOC Input'!#REF!,"")</f>
        <v>#REF!</v>
      </c>
      <c r="M596" t="e">
        <f t="shared" si="61"/>
        <v>#REF!</v>
      </c>
    </row>
    <row r="597" spans="1:13" ht="18.75">
      <c r="A597" s="102"/>
      <c r="B597" s="103"/>
      <c r="C597" s="104"/>
      <c r="D597" s="103"/>
      <c r="E597" s="104"/>
      <c r="F597" s="103"/>
      <c r="G597" s="103"/>
      <c r="H597" s="104"/>
      <c r="I597" s="103"/>
      <c r="J597" s="105"/>
      <c r="K597" s="106"/>
      <c r="L597" s="106"/>
    </row>
    <row r="598" spans="1:13" ht="18.75">
      <c r="A598" s="102" t="s">
        <v>111</v>
      </c>
      <c r="B598" s="103" t="e">
        <f>IF(AND('IOC Input'!#REF!="M-OP",'IOC Input'!#REF!&lt;50000),"119503",IF(AND('IOC Input'!#REF!="M-OP",'IOC Input'!#REF!&gt;=50000),"119500",""))</f>
        <v>#REF!</v>
      </c>
      <c r="C598" s="104"/>
      <c r="D598" s="103"/>
      <c r="E598" s="104"/>
      <c r="F598" s="103"/>
      <c r="G598" s="103"/>
      <c r="H598" s="103" t="e">
        <f>IF(AND('IOC Input'!#REF!="M-OP",'IOC Input'!#REF!&lt;50000),'IOC Input'!#REF!,IF(AND('IOC Input'!#REF!="M-OP",'IOC Input'!#REF!&gt;=50000),'IOC Input'!#REF!,""))</f>
        <v>#REF!</v>
      </c>
      <c r="I598" s="103" t="e">
        <f>+I599</f>
        <v>#REF!</v>
      </c>
      <c r="J598" s="105" t="e">
        <f>+J599</f>
        <v>#REF!</v>
      </c>
      <c r="K598" s="106" t="e">
        <f>IF(AND('IOC Input'!#REF!="M-OP",'IOC Input'!#REF!="C"),'IOC Input'!#REF!,"")</f>
        <v>#REF!</v>
      </c>
      <c r="L598" s="106" t="e">
        <f>IF(AND('IOC Input'!#REF!="M-OP",'IOC Input'!#REF!="D"),'IOC Input'!#REF!,"")</f>
        <v>#REF!</v>
      </c>
      <c r="M598" t="e">
        <f>IF(SUM(K598:L598)&gt;0,1,0)</f>
        <v>#REF!</v>
      </c>
    </row>
    <row r="599" spans="1:13" ht="18.75">
      <c r="A599" s="102" t="s">
        <v>111</v>
      </c>
      <c r="B599" s="103" t="e">
        <f>IF(AND('IOC Input'!#REF!="M-OP",'IOC Input'!#REF!&lt;50000),'IOC Input'!#REF!,IF(AND('IOC Input'!#REF!="M-OP",'IOC Input'!#REF!&gt;=50000),'IOC Input'!#REF!,""))</f>
        <v>#REF!</v>
      </c>
      <c r="C599" s="103" t="e">
        <f>IF(AND('IOC Input'!#REF!="M-OP",'IOC Input'!#REF!&lt;50000),'IOC Input'!#REF!,IF(AND('IOC Input'!#REF!="M-OP",'IOC Input'!#REF!&gt;=50000),'IOC Input'!#REF!,""))</f>
        <v>#REF!</v>
      </c>
      <c r="D599" s="103" t="e">
        <f>IF(AND('IOC Input'!#REF!="M-OP",'IOC Input'!#REF!&lt;50000),'IOC Input'!#REF!,IF(AND('IOC Input'!#REF!="M-OP",'IOC Input'!#REF!&gt;=50000),'IOC Input'!#REF!,""))</f>
        <v>#REF!</v>
      </c>
      <c r="E599" s="103" t="e">
        <f>IF(AND('IOC Input'!#REF!="M-OP",'IOC Input'!#REF!&lt;50000),'IOC Input'!#REF!,IF(AND('IOC Input'!#REF!="M-OP",'IOC Input'!#REF!&gt;=50000),'IOC Input'!#REF!,""))</f>
        <v>#REF!</v>
      </c>
      <c r="F599" s="103" t="e">
        <f>IF(AND('IOC Input'!#REF!="M-OP",'IOC Input'!#REF!&lt;50000),'IOC Input'!#REF!,IF(AND('IOC Input'!#REF!="M-OP",'IOC Input'!#REF!&gt;=50000),'IOC Input'!#REF!,""))</f>
        <v>#REF!</v>
      </c>
      <c r="G599" s="103" t="e">
        <f>IF(AND('IOC Input'!#REF!="M-OP",'IOC Input'!#REF!&lt;50000),'IOC Input'!#REF!,IF(AND('IOC Input'!#REF!="M-OP",'IOC Input'!#REF!&gt;=50000),'IOC Input'!#REF!,""))</f>
        <v>#REF!</v>
      </c>
      <c r="H599" s="103" t="e">
        <f>IF(AND('IOC Input'!#REF!="M-OP",'IOC Input'!#REF!&lt;50000),'IOC Input'!#REF!,IF(AND('IOC Input'!#REF!="M-OP",'IOC Input'!#REF!&gt;=50000),'IOC Input'!#REF!,""))</f>
        <v>#REF!</v>
      </c>
      <c r="I599" s="103" t="e">
        <f>IF(AND('IOC Input'!#REF!="M-OP",'IOC Input'!#REF!&lt;50000),'IOC Input'!#REF!,IF(AND('IOC Input'!#REF!="M-OP",'IOC Input'!#REF!&gt;=50000),'IOC Input'!#REF!,""))</f>
        <v>#REF!</v>
      </c>
      <c r="J599" s="105" t="e">
        <f>IF(AND('IOC Input'!#REF!="M-OP",'IOC Input'!#REF!&lt;50000),RIGHT('IOC Input'!#REF!,6),IF(AND('IOC Input'!#REF!="M-OP",'IOC Input'!#REF!&gt;=50000),RIGHT('IOC Input'!#REF!,6),""))</f>
        <v>#REF!</v>
      </c>
      <c r="K599" s="106" t="e">
        <f>IF(AND('IOC Input'!#REF!="M-OP",'IOC Input'!#REF!="C"),'IOC Input'!#REF!,"")</f>
        <v>#REF!</v>
      </c>
      <c r="L599" s="106" t="e">
        <f>IF(AND('IOC Input'!#REF!="M-OP",'IOC Input'!#REF!="D"),'IOC Input'!#REF!,"")</f>
        <v>#REF!</v>
      </c>
      <c r="M599" t="e">
        <f t="shared" ref="M599:M605" si="62">IF(SUM(K599:L599)&gt;0,1,0)</f>
        <v>#REF!</v>
      </c>
    </row>
    <row r="600" spans="1:13" ht="18.75">
      <c r="A600" s="102" t="s">
        <v>111</v>
      </c>
      <c r="B600" s="103" t="e">
        <f>IF(AND('IOC Input'!#REF!="M-OP",'IOC Input'!#REF!&lt;50000),'IOC Input'!#REF!,IF(AND('IOC Input'!#REF!="M-OP",'IOC Input'!#REF!&gt;=50000),'IOC Input'!#REF!,""))</f>
        <v>#REF!</v>
      </c>
      <c r="C600" s="103" t="e">
        <f>IF(AND('IOC Input'!#REF!="M-OP",'IOC Input'!#REF!&lt;50000),'IOC Input'!#REF!,IF(AND('IOC Input'!#REF!="M-OP",'IOC Input'!#REF!&gt;=50000),'IOC Input'!#REF!,""))</f>
        <v>#REF!</v>
      </c>
      <c r="D600" s="103" t="e">
        <f>IF(AND('IOC Input'!#REF!="M-OP",'IOC Input'!#REF!&lt;50000),'IOC Input'!#REF!,IF(AND('IOC Input'!#REF!="M-OP",'IOC Input'!#REF!&gt;=50000),'IOC Input'!#REF!,""))</f>
        <v>#REF!</v>
      </c>
      <c r="E600" s="103" t="e">
        <f>IF(AND('IOC Input'!#REF!="M-OP",'IOC Input'!#REF!&lt;50000),'IOC Input'!#REF!,IF(AND('IOC Input'!#REF!="M-OP",'IOC Input'!#REF!&gt;=50000),'IOC Input'!#REF!,""))</f>
        <v>#REF!</v>
      </c>
      <c r="F600" s="103" t="e">
        <f>IF(AND('IOC Input'!#REF!="M-OP",'IOC Input'!#REF!&lt;50000),'IOC Input'!#REF!,IF(AND('IOC Input'!#REF!="M-OP",'IOC Input'!#REF!&gt;=50000),'IOC Input'!#REF!,""))</f>
        <v>#REF!</v>
      </c>
      <c r="G600" s="103" t="e">
        <f>IF(AND('IOC Input'!#REF!="M-OP",'IOC Input'!#REF!&lt;50000),'IOC Input'!#REF!,IF(AND('IOC Input'!#REF!="M-OP",'IOC Input'!#REF!&gt;=50000),'IOC Input'!#REF!,""))</f>
        <v>#REF!</v>
      </c>
      <c r="H600" s="103" t="e">
        <f>IF(AND('IOC Input'!#REF!="M-OP",'IOC Input'!#REF!&lt;50000),'IOC Input'!#REF!,IF(AND('IOC Input'!#REF!="M-OP",'IOC Input'!#REF!&gt;=50000),'IOC Input'!#REF!,""))</f>
        <v>#REF!</v>
      </c>
      <c r="I600" s="103" t="e">
        <f>IF(AND('IOC Input'!#REF!="M-OP",'IOC Input'!#REF!&lt;50000),'IOC Input'!#REF!,IF(AND('IOC Input'!#REF!="M-OP",'IOC Input'!#REF!&gt;=50000),'IOC Input'!#REF!,""))</f>
        <v>#REF!</v>
      </c>
      <c r="J600" s="105" t="e">
        <f>IF(AND('IOC Input'!#REF!="M-OP",'IOC Input'!#REF!&lt;50000),RIGHT('IOC Input'!#REF!,6),IF(AND('IOC Input'!#REF!="M-OP",'IOC Input'!#REF!&gt;=50000),RIGHT('IOC Input'!#REF!,6),""))</f>
        <v>#REF!</v>
      </c>
      <c r="K600" s="106" t="e">
        <f>IF(AND('IOC Input'!#REF!="M-OP",'IOC Input'!#REF!="C"),'IOC Input'!#REF!,"")</f>
        <v>#REF!</v>
      </c>
      <c r="L600" s="106" t="e">
        <f>IF(AND('IOC Input'!#REF!="M-OP",'IOC Input'!#REF!="D"),'IOC Input'!#REF!,"")</f>
        <v>#REF!</v>
      </c>
      <c r="M600" t="e">
        <f t="shared" si="62"/>
        <v>#REF!</v>
      </c>
    </row>
    <row r="601" spans="1:13" ht="18.75">
      <c r="A601" s="102" t="s">
        <v>111</v>
      </c>
      <c r="B601" s="103" t="e">
        <f>IF(AND('IOC Input'!#REF!="M-OP",'IOC Input'!#REF!&lt;50000),'IOC Input'!#REF!,IF(AND('IOC Input'!#REF!="M-OP",'IOC Input'!#REF!&gt;=50000),'IOC Input'!#REF!,""))</f>
        <v>#REF!</v>
      </c>
      <c r="C601" s="103" t="e">
        <f>IF(AND('IOC Input'!#REF!="M-OP",'IOC Input'!#REF!&lt;50000),'IOC Input'!#REF!,IF(AND('IOC Input'!#REF!="M-OP",'IOC Input'!#REF!&gt;=50000),'IOC Input'!#REF!,""))</f>
        <v>#REF!</v>
      </c>
      <c r="D601" s="103" t="e">
        <f>IF(AND('IOC Input'!#REF!="M-OP",'IOC Input'!#REF!&lt;50000),'IOC Input'!#REF!,IF(AND('IOC Input'!#REF!="M-OP",'IOC Input'!#REF!&gt;=50000),'IOC Input'!#REF!,""))</f>
        <v>#REF!</v>
      </c>
      <c r="E601" s="103" t="e">
        <f>IF(AND('IOC Input'!#REF!="M-OP",'IOC Input'!#REF!&lt;50000),'IOC Input'!#REF!,IF(AND('IOC Input'!#REF!="M-OP",'IOC Input'!#REF!&gt;=50000),'IOC Input'!#REF!,""))</f>
        <v>#REF!</v>
      </c>
      <c r="F601" s="103" t="e">
        <f>IF(AND('IOC Input'!#REF!="M-OP",'IOC Input'!#REF!&lt;50000),'IOC Input'!#REF!,IF(AND('IOC Input'!#REF!="M-OP",'IOC Input'!#REF!&gt;=50000),'IOC Input'!#REF!,""))</f>
        <v>#REF!</v>
      </c>
      <c r="G601" s="103" t="e">
        <f>IF(AND('IOC Input'!#REF!="M-OP",'IOC Input'!#REF!&lt;50000),'IOC Input'!#REF!,IF(AND('IOC Input'!#REF!="M-OP",'IOC Input'!#REF!&gt;=50000),'IOC Input'!#REF!,""))</f>
        <v>#REF!</v>
      </c>
      <c r="H601" s="103" t="e">
        <f>IF(AND('IOC Input'!#REF!="M-OP",'IOC Input'!#REF!&lt;50000),'IOC Input'!#REF!,IF(AND('IOC Input'!#REF!="M-OP",'IOC Input'!#REF!&gt;=50000),'IOC Input'!#REF!,""))</f>
        <v>#REF!</v>
      </c>
      <c r="I601" s="103" t="e">
        <f>IF(AND('IOC Input'!#REF!="M-OP",'IOC Input'!#REF!&lt;50000),'IOC Input'!#REF!,IF(AND('IOC Input'!#REF!="M-OP",'IOC Input'!#REF!&gt;=50000),'IOC Input'!#REF!,""))</f>
        <v>#REF!</v>
      </c>
      <c r="J601" s="105" t="e">
        <f>IF(AND('IOC Input'!#REF!="M-OP",'IOC Input'!#REF!&lt;50000),RIGHT('IOC Input'!#REF!,6),IF(AND('IOC Input'!#REF!="M-OP",'IOC Input'!#REF!&gt;=50000),RIGHT('IOC Input'!#REF!,6),""))</f>
        <v>#REF!</v>
      </c>
      <c r="K601" s="106" t="e">
        <f>IF(AND('IOC Input'!#REF!="M-OP",'IOC Input'!#REF!="C"),'IOC Input'!#REF!,"")</f>
        <v>#REF!</v>
      </c>
      <c r="L601" s="106" t="e">
        <f>IF(AND('IOC Input'!#REF!="M-OP",'IOC Input'!#REF!="D"),'IOC Input'!#REF!,"")</f>
        <v>#REF!</v>
      </c>
      <c r="M601" t="e">
        <f t="shared" si="62"/>
        <v>#REF!</v>
      </c>
    </row>
    <row r="602" spans="1:13" ht="18.75">
      <c r="A602" s="102" t="s">
        <v>111</v>
      </c>
      <c r="B602" s="103" t="e">
        <f>IF(AND('IOC Input'!#REF!="M-OP",'IOC Input'!#REF!&lt;50000),'IOC Input'!#REF!,IF(AND('IOC Input'!#REF!="M-OP",'IOC Input'!#REF!&gt;=50000),'IOC Input'!#REF!,""))</f>
        <v>#REF!</v>
      </c>
      <c r="C602" s="103" t="e">
        <f>IF(AND('IOC Input'!#REF!="M-OP",'IOC Input'!#REF!&lt;50000),'IOC Input'!#REF!,IF(AND('IOC Input'!#REF!="M-OP",'IOC Input'!#REF!&gt;=50000),'IOC Input'!#REF!,""))</f>
        <v>#REF!</v>
      </c>
      <c r="D602" s="103" t="e">
        <f>IF(AND('IOC Input'!#REF!="M-OP",'IOC Input'!#REF!&lt;50000),'IOC Input'!#REF!,IF(AND('IOC Input'!#REF!="M-OP",'IOC Input'!#REF!&gt;=50000),'IOC Input'!#REF!,""))</f>
        <v>#REF!</v>
      </c>
      <c r="E602" s="103" t="e">
        <f>IF(AND('IOC Input'!#REF!="M-OP",'IOC Input'!#REF!&lt;50000),'IOC Input'!#REF!,IF(AND('IOC Input'!#REF!="M-OP",'IOC Input'!#REF!&gt;=50000),'IOC Input'!#REF!,""))</f>
        <v>#REF!</v>
      </c>
      <c r="F602" s="103" t="e">
        <f>IF(AND('IOC Input'!#REF!="M-OP",'IOC Input'!#REF!&lt;50000),'IOC Input'!#REF!,IF(AND('IOC Input'!#REF!="M-OP",'IOC Input'!#REF!&gt;=50000),'IOC Input'!#REF!,""))</f>
        <v>#REF!</v>
      </c>
      <c r="G602" s="103" t="e">
        <f>IF(AND('IOC Input'!#REF!="M-OP",'IOC Input'!#REF!&lt;50000),'IOC Input'!#REF!,IF(AND('IOC Input'!#REF!="M-OP",'IOC Input'!#REF!&gt;=50000),'IOC Input'!#REF!,""))</f>
        <v>#REF!</v>
      </c>
      <c r="H602" s="103" t="e">
        <f>IF(AND('IOC Input'!#REF!="M-OP",'IOC Input'!#REF!&lt;50000),'IOC Input'!#REF!,IF(AND('IOC Input'!#REF!="M-OP",'IOC Input'!#REF!&gt;=50000),'IOC Input'!#REF!,""))</f>
        <v>#REF!</v>
      </c>
      <c r="I602" s="103" t="e">
        <f>IF(AND('IOC Input'!#REF!="M-OP",'IOC Input'!#REF!&lt;50000),'IOC Input'!#REF!,IF(AND('IOC Input'!#REF!="M-OP",'IOC Input'!#REF!&gt;=50000),'IOC Input'!#REF!,""))</f>
        <v>#REF!</v>
      </c>
      <c r="J602" s="105" t="e">
        <f>IF(AND('IOC Input'!#REF!="M-OP",'IOC Input'!#REF!&lt;50000),RIGHT('IOC Input'!#REF!,6),IF(AND('IOC Input'!#REF!="M-OP",'IOC Input'!#REF!&gt;=50000),RIGHT('IOC Input'!#REF!,6),""))</f>
        <v>#REF!</v>
      </c>
      <c r="K602" s="106" t="e">
        <f>IF(AND('IOC Input'!#REF!="M-OP",'IOC Input'!#REF!="C"),'IOC Input'!#REF!,"")</f>
        <v>#REF!</v>
      </c>
      <c r="L602" s="106" t="e">
        <f>IF(AND('IOC Input'!#REF!="M-OP",'IOC Input'!#REF!="D"),'IOC Input'!#REF!,"")</f>
        <v>#REF!</v>
      </c>
      <c r="M602" t="e">
        <f t="shared" si="62"/>
        <v>#REF!</v>
      </c>
    </row>
    <row r="603" spans="1:13" ht="18.75">
      <c r="A603" s="102" t="s">
        <v>111</v>
      </c>
      <c r="B603" s="103" t="e">
        <f>IF(AND('IOC Input'!#REF!="M-OP",'IOC Input'!#REF!&lt;50000),'IOC Input'!#REF!,IF(AND('IOC Input'!#REF!="M-OP",'IOC Input'!#REF!&gt;=50000),'IOC Input'!#REF!,""))</f>
        <v>#REF!</v>
      </c>
      <c r="C603" s="103" t="e">
        <f>IF(AND('IOC Input'!#REF!="M-OP",'IOC Input'!#REF!&lt;50000),'IOC Input'!#REF!,IF(AND('IOC Input'!#REF!="M-OP",'IOC Input'!#REF!&gt;=50000),'IOC Input'!#REF!,""))</f>
        <v>#REF!</v>
      </c>
      <c r="D603" s="103" t="e">
        <f>IF(AND('IOC Input'!#REF!="M-OP",'IOC Input'!#REF!&lt;50000),'IOC Input'!#REF!,IF(AND('IOC Input'!#REF!="M-OP",'IOC Input'!#REF!&gt;=50000),'IOC Input'!#REF!,""))</f>
        <v>#REF!</v>
      </c>
      <c r="E603" s="103" t="e">
        <f>IF(AND('IOC Input'!#REF!="M-OP",'IOC Input'!#REF!&lt;50000),'IOC Input'!#REF!,IF(AND('IOC Input'!#REF!="M-OP",'IOC Input'!#REF!&gt;=50000),'IOC Input'!#REF!,""))</f>
        <v>#REF!</v>
      </c>
      <c r="F603" s="103" t="e">
        <f>IF(AND('IOC Input'!#REF!="M-OP",'IOC Input'!#REF!&lt;50000),'IOC Input'!#REF!,IF(AND('IOC Input'!#REF!="M-OP",'IOC Input'!#REF!&gt;=50000),'IOC Input'!#REF!,""))</f>
        <v>#REF!</v>
      </c>
      <c r="G603" s="103" t="e">
        <f>IF(AND('IOC Input'!#REF!="M-OP",'IOC Input'!#REF!&lt;50000),'IOC Input'!#REF!,IF(AND('IOC Input'!#REF!="M-OP",'IOC Input'!#REF!&gt;=50000),'IOC Input'!#REF!,""))</f>
        <v>#REF!</v>
      </c>
      <c r="H603" s="103" t="e">
        <f>IF(AND('IOC Input'!#REF!="M-OP",'IOC Input'!#REF!&lt;50000),'IOC Input'!#REF!,IF(AND('IOC Input'!#REF!="M-OP",'IOC Input'!#REF!&gt;=50000),'IOC Input'!#REF!,""))</f>
        <v>#REF!</v>
      </c>
      <c r="I603" s="103" t="e">
        <f>IF(AND('IOC Input'!#REF!="M-OP",'IOC Input'!#REF!&lt;50000),'IOC Input'!#REF!,IF(AND('IOC Input'!#REF!="M-OP",'IOC Input'!#REF!&gt;=50000),'IOC Input'!#REF!,""))</f>
        <v>#REF!</v>
      </c>
      <c r="J603" s="105" t="e">
        <f>IF(AND('IOC Input'!#REF!="M-OP",'IOC Input'!#REF!&lt;50000),RIGHT('IOC Input'!#REF!,6),IF(AND('IOC Input'!#REF!="M-OP",'IOC Input'!#REF!&gt;=50000),RIGHT('IOC Input'!#REF!,6),""))</f>
        <v>#REF!</v>
      </c>
      <c r="K603" s="106" t="e">
        <f>IF(AND('IOC Input'!#REF!="M-OP",'IOC Input'!#REF!="C"),'IOC Input'!#REF!,"")</f>
        <v>#REF!</v>
      </c>
      <c r="L603" s="106" t="e">
        <f>IF(AND('IOC Input'!#REF!="M-OP",'IOC Input'!#REF!="D"),'IOC Input'!#REF!,"")</f>
        <v>#REF!</v>
      </c>
      <c r="M603" t="e">
        <f t="shared" si="62"/>
        <v>#REF!</v>
      </c>
    </row>
    <row r="604" spans="1:13" ht="18.75">
      <c r="A604" s="102" t="s">
        <v>111</v>
      </c>
      <c r="B604" s="103" t="e">
        <f>IF(AND('IOC Input'!#REF!="M-OP",'IOC Input'!#REF!&lt;50000),'IOC Input'!#REF!,IF(AND('IOC Input'!#REF!="M-OP",'IOC Input'!#REF!&gt;=50000),'IOC Input'!#REF!,""))</f>
        <v>#REF!</v>
      </c>
      <c r="C604" s="103" t="e">
        <f>IF(AND('IOC Input'!#REF!="M-OP",'IOC Input'!#REF!&lt;50000),'IOC Input'!#REF!,IF(AND('IOC Input'!#REF!="M-OP",'IOC Input'!#REF!&gt;=50000),'IOC Input'!#REF!,""))</f>
        <v>#REF!</v>
      </c>
      <c r="D604" s="103" t="e">
        <f>IF(AND('IOC Input'!#REF!="M-OP",'IOC Input'!#REF!&lt;50000),'IOC Input'!#REF!,IF(AND('IOC Input'!#REF!="M-OP",'IOC Input'!#REF!&gt;=50000),'IOC Input'!#REF!,""))</f>
        <v>#REF!</v>
      </c>
      <c r="E604" s="103" t="e">
        <f>IF(AND('IOC Input'!#REF!="M-OP",'IOC Input'!#REF!&lt;50000),'IOC Input'!#REF!,IF(AND('IOC Input'!#REF!="M-OP",'IOC Input'!#REF!&gt;=50000),'IOC Input'!#REF!,""))</f>
        <v>#REF!</v>
      </c>
      <c r="F604" s="103" t="e">
        <f>IF(AND('IOC Input'!#REF!="M-OP",'IOC Input'!#REF!&lt;50000),'IOC Input'!#REF!,IF(AND('IOC Input'!#REF!="M-OP",'IOC Input'!#REF!&gt;=50000),'IOC Input'!#REF!,""))</f>
        <v>#REF!</v>
      </c>
      <c r="G604" s="103" t="e">
        <f>IF(AND('IOC Input'!#REF!="M-OP",'IOC Input'!#REF!&lt;50000),'IOC Input'!#REF!,IF(AND('IOC Input'!#REF!="M-OP",'IOC Input'!#REF!&gt;=50000),'IOC Input'!#REF!,""))</f>
        <v>#REF!</v>
      </c>
      <c r="H604" s="103" t="e">
        <f>IF(AND('IOC Input'!#REF!="M-OP",'IOC Input'!#REF!&lt;50000),'IOC Input'!#REF!,IF(AND('IOC Input'!#REF!="M-OP",'IOC Input'!#REF!&gt;=50000),'IOC Input'!#REF!,""))</f>
        <v>#REF!</v>
      </c>
      <c r="I604" s="103" t="e">
        <f>IF(AND('IOC Input'!#REF!="M-OP",'IOC Input'!#REF!&lt;50000),'IOC Input'!#REF!,IF(AND('IOC Input'!#REF!="M-OP",'IOC Input'!#REF!&gt;=50000),'IOC Input'!#REF!,""))</f>
        <v>#REF!</v>
      </c>
      <c r="J604" s="105" t="e">
        <f>IF(AND('IOC Input'!#REF!="M-OP",'IOC Input'!#REF!&lt;50000),RIGHT('IOC Input'!#REF!,6),IF(AND('IOC Input'!#REF!="M-OP",'IOC Input'!#REF!&gt;=50000),RIGHT('IOC Input'!#REF!,6),""))</f>
        <v>#REF!</v>
      </c>
      <c r="K604" s="106" t="e">
        <f>IF(AND('IOC Input'!#REF!="M-OP",'IOC Input'!#REF!="C"),'IOC Input'!#REF!,"")</f>
        <v>#REF!</v>
      </c>
      <c r="L604" s="106" t="e">
        <f>IF(AND('IOC Input'!#REF!="M-OP",'IOC Input'!#REF!="D"),'IOC Input'!#REF!,"")</f>
        <v>#REF!</v>
      </c>
      <c r="M604" t="e">
        <f t="shared" si="62"/>
        <v>#REF!</v>
      </c>
    </row>
    <row r="605" spans="1:13" ht="18.75">
      <c r="A605" s="102" t="s">
        <v>111</v>
      </c>
      <c r="B605" s="103" t="e">
        <f>IF(AND('IOC Input'!#REF!="M-OP",'IOC Input'!#REF!&lt;50000),'IOC Input'!#REF!,IF(AND('IOC Input'!#REF!="M-OP",'IOC Input'!#REF!&gt;=50000),'IOC Input'!#REF!,""))</f>
        <v>#REF!</v>
      </c>
      <c r="C605" s="103" t="e">
        <f>IF(AND('IOC Input'!#REF!="M-OP",'IOC Input'!#REF!&lt;50000),'IOC Input'!#REF!,IF(AND('IOC Input'!#REF!="M-OP",'IOC Input'!#REF!&gt;=50000),'IOC Input'!#REF!,""))</f>
        <v>#REF!</v>
      </c>
      <c r="D605" s="103" t="e">
        <f>IF(AND('IOC Input'!#REF!="M-OP",'IOC Input'!#REF!&lt;50000),'IOC Input'!#REF!,IF(AND('IOC Input'!#REF!="M-OP",'IOC Input'!#REF!&gt;=50000),'IOC Input'!#REF!,""))</f>
        <v>#REF!</v>
      </c>
      <c r="E605" s="103" t="e">
        <f>IF(AND('IOC Input'!#REF!="M-OP",'IOC Input'!#REF!&lt;50000),'IOC Input'!#REF!,IF(AND('IOC Input'!#REF!="M-OP",'IOC Input'!#REF!&gt;=50000),'IOC Input'!#REF!,""))</f>
        <v>#REF!</v>
      </c>
      <c r="F605" s="103" t="e">
        <f>IF(AND('IOC Input'!#REF!="M-OP",'IOC Input'!#REF!&lt;50000),'IOC Input'!#REF!,IF(AND('IOC Input'!#REF!="M-OP",'IOC Input'!#REF!&gt;=50000),'IOC Input'!#REF!,""))</f>
        <v>#REF!</v>
      </c>
      <c r="G605" s="103" t="e">
        <f>IF(AND('IOC Input'!#REF!="M-OP",'IOC Input'!#REF!&lt;50000),'IOC Input'!#REF!,IF(AND('IOC Input'!#REF!="M-OP",'IOC Input'!#REF!&gt;=50000),'IOC Input'!#REF!,""))</f>
        <v>#REF!</v>
      </c>
      <c r="H605" s="107"/>
      <c r="I605" s="103" t="e">
        <f>IF(AND('IOC Input'!#REF!="M-OP",'IOC Input'!#REF!&lt;50000),'IOC Input'!#REF!,IF(AND('IOC Input'!#REF!="M-OP",'IOC Input'!#REF!&gt;=50000),'IOC Input'!#REF!,""))</f>
        <v>#REF!</v>
      </c>
      <c r="J605" s="105" t="e">
        <f>IF(AND('IOC Input'!#REF!="M-OP",'IOC Input'!#REF!&lt;50000),RIGHT('IOC Input'!#REF!,6),IF(AND('IOC Input'!#REF!="M-OP",'IOC Input'!#REF!&gt;=50000),RIGHT('IOC Input'!#REF!,6),""))</f>
        <v>#REF!</v>
      </c>
      <c r="K605" s="106" t="e">
        <f>IF(AND('IOC Input'!#REF!="M-OP",'IOC Input'!#REF!="C"),'IOC Input'!#REF!,"")</f>
        <v>#REF!</v>
      </c>
      <c r="L605" s="106" t="e">
        <f>IF(AND('IOC Input'!#REF!="M-OP",'IOC Input'!#REF!="D"),'IOC Input'!#REF!,"")</f>
        <v>#REF!</v>
      </c>
      <c r="M605" t="e">
        <f t="shared" si="62"/>
        <v>#REF!</v>
      </c>
    </row>
    <row r="606" spans="1:13" ht="18.75">
      <c r="A606" s="102"/>
      <c r="B606" s="103"/>
      <c r="C606" s="104"/>
      <c r="D606" s="103"/>
      <c r="E606" s="104"/>
      <c r="F606" s="103"/>
      <c r="G606" s="103"/>
      <c r="H606" s="104"/>
      <c r="I606" s="103"/>
      <c r="J606" s="105"/>
      <c r="K606" s="106"/>
      <c r="L606" s="106"/>
    </row>
    <row r="607" spans="1:13" ht="18.75">
      <c r="A607" s="102" t="s">
        <v>111</v>
      </c>
      <c r="B607" s="103" t="e">
        <f>IF(AND('IOC Input'!#REF!="M-OP",'IOC Input'!#REF!&lt;50000),"119503",IF(AND('IOC Input'!#REF!="M-OP",'IOC Input'!#REF!&gt;=50000),"119500",""))</f>
        <v>#REF!</v>
      </c>
      <c r="C607" s="104"/>
      <c r="D607" s="103"/>
      <c r="E607" s="104"/>
      <c r="F607" s="103"/>
      <c r="G607" s="103"/>
      <c r="H607" s="103" t="e">
        <f>IF(AND('IOC Input'!#REF!="M-OP",'IOC Input'!#REF!&lt;50000),'IOC Input'!#REF!,IF(AND('IOC Input'!#REF!="M-OP",'IOC Input'!#REF!&gt;=50000),'IOC Input'!#REF!,""))</f>
        <v>#REF!</v>
      </c>
      <c r="I607" s="103" t="e">
        <f>+I608</f>
        <v>#REF!</v>
      </c>
      <c r="J607" s="105" t="e">
        <f>+J608</f>
        <v>#REF!</v>
      </c>
      <c r="K607" s="106" t="e">
        <f>IF(AND('IOC Input'!#REF!="M-OP",'IOC Input'!#REF!="C"),'IOC Input'!#REF!,"")</f>
        <v>#REF!</v>
      </c>
      <c r="L607" s="106" t="e">
        <f>IF(AND('IOC Input'!#REF!="M-OP",'IOC Input'!#REF!="D"),'IOC Input'!#REF!,"")</f>
        <v>#REF!</v>
      </c>
      <c r="M607" t="e">
        <f>IF(SUM(K607:L607)&gt;0,1,0)</f>
        <v>#REF!</v>
      </c>
    </row>
    <row r="608" spans="1:13" ht="18.75">
      <c r="A608" s="102" t="s">
        <v>111</v>
      </c>
      <c r="B608" s="103" t="e">
        <f>IF(AND('IOC Input'!#REF!="M-OP",'IOC Input'!#REF!&lt;50000),'IOC Input'!#REF!,IF(AND('IOC Input'!#REF!="M-OP",'IOC Input'!#REF!&gt;=50000),'IOC Input'!#REF!,""))</f>
        <v>#REF!</v>
      </c>
      <c r="C608" s="103" t="e">
        <f>IF(AND('IOC Input'!#REF!="M-OP",'IOC Input'!#REF!&lt;50000),'IOC Input'!#REF!,IF(AND('IOC Input'!#REF!="M-OP",'IOC Input'!#REF!&gt;=50000),'IOC Input'!#REF!,""))</f>
        <v>#REF!</v>
      </c>
      <c r="D608" s="103" t="e">
        <f>IF(AND('IOC Input'!#REF!="M-OP",'IOC Input'!#REF!&lt;50000),'IOC Input'!#REF!,IF(AND('IOC Input'!#REF!="M-OP",'IOC Input'!#REF!&gt;=50000),'IOC Input'!#REF!,""))</f>
        <v>#REF!</v>
      </c>
      <c r="E608" s="103" t="e">
        <f>IF(AND('IOC Input'!#REF!="M-OP",'IOC Input'!#REF!&lt;50000),'IOC Input'!#REF!,IF(AND('IOC Input'!#REF!="M-OP",'IOC Input'!#REF!&gt;=50000),'IOC Input'!#REF!,""))</f>
        <v>#REF!</v>
      </c>
      <c r="F608" s="103" t="e">
        <f>IF(AND('IOC Input'!#REF!="M-OP",'IOC Input'!#REF!&lt;50000),'IOC Input'!#REF!,IF(AND('IOC Input'!#REF!="M-OP",'IOC Input'!#REF!&gt;=50000),'IOC Input'!#REF!,""))</f>
        <v>#REF!</v>
      </c>
      <c r="G608" s="103" t="e">
        <f>IF(AND('IOC Input'!#REF!="M-OP",'IOC Input'!#REF!&lt;50000),'IOC Input'!#REF!,IF(AND('IOC Input'!#REF!="M-OP",'IOC Input'!#REF!&gt;=50000),'IOC Input'!#REF!,""))</f>
        <v>#REF!</v>
      </c>
      <c r="H608" s="103" t="e">
        <f>IF(AND('IOC Input'!#REF!="M-OP",'IOC Input'!#REF!&lt;50000),'IOC Input'!#REF!,IF(AND('IOC Input'!#REF!="M-OP",'IOC Input'!#REF!&gt;=50000),'IOC Input'!#REF!,""))</f>
        <v>#REF!</v>
      </c>
      <c r="I608" s="103" t="e">
        <f>IF(AND('IOC Input'!#REF!="M-OP",'IOC Input'!#REF!&lt;50000),'IOC Input'!#REF!,IF(AND('IOC Input'!#REF!="M-OP",'IOC Input'!#REF!&gt;=50000),'IOC Input'!#REF!,""))</f>
        <v>#REF!</v>
      </c>
      <c r="J608" s="105" t="e">
        <f>IF(AND('IOC Input'!#REF!="M-OP",'IOC Input'!#REF!&lt;50000),RIGHT('IOC Input'!#REF!,6),IF(AND('IOC Input'!#REF!="M-OP",'IOC Input'!#REF!&gt;=50000),RIGHT('IOC Input'!#REF!,6),""))</f>
        <v>#REF!</v>
      </c>
      <c r="K608" s="106" t="e">
        <f>IF(AND('IOC Input'!#REF!="M-OP",'IOC Input'!#REF!="C"),'IOC Input'!#REF!,"")</f>
        <v>#REF!</v>
      </c>
      <c r="L608" s="106" t="e">
        <f>IF(AND('IOC Input'!#REF!="M-OP",'IOC Input'!#REF!="D"),'IOC Input'!#REF!,"")</f>
        <v>#REF!</v>
      </c>
      <c r="M608" t="e">
        <f t="shared" ref="M608:M614" si="63">IF(SUM(K608:L608)&gt;0,1,0)</f>
        <v>#REF!</v>
      </c>
    </row>
    <row r="609" spans="1:13" ht="18.75">
      <c r="A609" s="102" t="s">
        <v>111</v>
      </c>
      <c r="B609" s="103" t="e">
        <f>IF(AND('IOC Input'!#REF!="M-OP",'IOC Input'!#REF!&lt;50000),'IOC Input'!#REF!,IF(AND('IOC Input'!#REF!="M-OP",'IOC Input'!#REF!&gt;=50000),'IOC Input'!#REF!,""))</f>
        <v>#REF!</v>
      </c>
      <c r="C609" s="103" t="e">
        <f>IF(AND('IOC Input'!#REF!="M-OP",'IOC Input'!#REF!&lt;50000),'IOC Input'!#REF!,IF(AND('IOC Input'!#REF!="M-OP",'IOC Input'!#REF!&gt;=50000),'IOC Input'!#REF!,""))</f>
        <v>#REF!</v>
      </c>
      <c r="D609" s="103" t="e">
        <f>IF(AND('IOC Input'!#REF!="M-OP",'IOC Input'!#REF!&lt;50000),'IOC Input'!#REF!,IF(AND('IOC Input'!#REF!="M-OP",'IOC Input'!#REF!&gt;=50000),'IOC Input'!#REF!,""))</f>
        <v>#REF!</v>
      </c>
      <c r="E609" s="103" t="e">
        <f>IF(AND('IOC Input'!#REF!="M-OP",'IOC Input'!#REF!&lt;50000),'IOC Input'!#REF!,IF(AND('IOC Input'!#REF!="M-OP",'IOC Input'!#REF!&gt;=50000),'IOC Input'!#REF!,""))</f>
        <v>#REF!</v>
      </c>
      <c r="F609" s="103" t="e">
        <f>IF(AND('IOC Input'!#REF!="M-OP",'IOC Input'!#REF!&lt;50000),'IOC Input'!#REF!,IF(AND('IOC Input'!#REF!="M-OP",'IOC Input'!#REF!&gt;=50000),'IOC Input'!#REF!,""))</f>
        <v>#REF!</v>
      </c>
      <c r="G609" s="103" t="e">
        <f>IF(AND('IOC Input'!#REF!="M-OP",'IOC Input'!#REF!&lt;50000),'IOC Input'!#REF!,IF(AND('IOC Input'!#REF!="M-OP",'IOC Input'!#REF!&gt;=50000),'IOC Input'!#REF!,""))</f>
        <v>#REF!</v>
      </c>
      <c r="H609" s="103" t="e">
        <f>IF(AND('IOC Input'!#REF!="M-OP",'IOC Input'!#REF!&lt;50000),'IOC Input'!#REF!,IF(AND('IOC Input'!#REF!="M-OP",'IOC Input'!#REF!&gt;=50000),'IOC Input'!#REF!,""))</f>
        <v>#REF!</v>
      </c>
      <c r="I609" s="103" t="e">
        <f>IF(AND('IOC Input'!#REF!="M-OP",'IOC Input'!#REF!&lt;50000),'IOC Input'!#REF!,IF(AND('IOC Input'!#REF!="M-OP",'IOC Input'!#REF!&gt;=50000),'IOC Input'!#REF!,""))</f>
        <v>#REF!</v>
      </c>
      <c r="J609" s="105" t="e">
        <f>IF(AND('IOC Input'!#REF!="M-OP",'IOC Input'!#REF!&lt;50000),RIGHT('IOC Input'!#REF!,6),IF(AND('IOC Input'!#REF!="M-OP",'IOC Input'!#REF!&gt;=50000),RIGHT('IOC Input'!#REF!,6),""))</f>
        <v>#REF!</v>
      </c>
      <c r="K609" s="106" t="e">
        <f>IF(AND('IOC Input'!#REF!="M-OP",'IOC Input'!#REF!="C"),'IOC Input'!#REF!,"")</f>
        <v>#REF!</v>
      </c>
      <c r="L609" s="106" t="e">
        <f>IF(AND('IOC Input'!#REF!="M-OP",'IOC Input'!#REF!="D"),'IOC Input'!#REF!,"")</f>
        <v>#REF!</v>
      </c>
      <c r="M609" t="e">
        <f t="shared" si="63"/>
        <v>#REF!</v>
      </c>
    </row>
    <row r="610" spans="1:13" ht="18.75">
      <c r="A610" s="102" t="s">
        <v>111</v>
      </c>
      <c r="B610" s="103" t="e">
        <f>IF(AND('IOC Input'!#REF!="M-OP",'IOC Input'!#REF!&lt;50000),'IOC Input'!#REF!,IF(AND('IOC Input'!#REF!="M-OP",'IOC Input'!#REF!&gt;=50000),'IOC Input'!#REF!,""))</f>
        <v>#REF!</v>
      </c>
      <c r="C610" s="103" t="e">
        <f>IF(AND('IOC Input'!#REF!="M-OP",'IOC Input'!#REF!&lt;50000),'IOC Input'!#REF!,IF(AND('IOC Input'!#REF!="M-OP",'IOC Input'!#REF!&gt;=50000),'IOC Input'!#REF!,""))</f>
        <v>#REF!</v>
      </c>
      <c r="D610" s="103" t="e">
        <f>IF(AND('IOC Input'!#REF!="M-OP",'IOC Input'!#REF!&lt;50000),'IOC Input'!#REF!,IF(AND('IOC Input'!#REF!="M-OP",'IOC Input'!#REF!&gt;=50000),'IOC Input'!#REF!,""))</f>
        <v>#REF!</v>
      </c>
      <c r="E610" s="103" t="e">
        <f>IF(AND('IOC Input'!#REF!="M-OP",'IOC Input'!#REF!&lt;50000),'IOC Input'!#REF!,IF(AND('IOC Input'!#REF!="M-OP",'IOC Input'!#REF!&gt;=50000),'IOC Input'!#REF!,""))</f>
        <v>#REF!</v>
      </c>
      <c r="F610" s="103" t="e">
        <f>IF(AND('IOC Input'!#REF!="M-OP",'IOC Input'!#REF!&lt;50000),'IOC Input'!#REF!,IF(AND('IOC Input'!#REF!="M-OP",'IOC Input'!#REF!&gt;=50000),'IOC Input'!#REF!,""))</f>
        <v>#REF!</v>
      </c>
      <c r="G610" s="103" t="e">
        <f>IF(AND('IOC Input'!#REF!="M-OP",'IOC Input'!#REF!&lt;50000),'IOC Input'!#REF!,IF(AND('IOC Input'!#REF!="M-OP",'IOC Input'!#REF!&gt;=50000),'IOC Input'!#REF!,""))</f>
        <v>#REF!</v>
      </c>
      <c r="H610" s="103" t="e">
        <f>IF(AND('IOC Input'!#REF!="M-OP",'IOC Input'!#REF!&lt;50000),'IOC Input'!#REF!,IF(AND('IOC Input'!#REF!="M-OP",'IOC Input'!#REF!&gt;=50000),'IOC Input'!#REF!,""))</f>
        <v>#REF!</v>
      </c>
      <c r="I610" s="103" t="e">
        <f>IF(AND('IOC Input'!#REF!="M-OP",'IOC Input'!#REF!&lt;50000),'IOC Input'!#REF!,IF(AND('IOC Input'!#REF!="M-OP",'IOC Input'!#REF!&gt;=50000),'IOC Input'!#REF!,""))</f>
        <v>#REF!</v>
      </c>
      <c r="J610" s="105" t="e">
        <f>IF(AND('IOC Input'!#REF!="M-OP",'IOC Input'!#REF!&lt;50000),RIGHT('IOC Input'!#REF!,6),IF(AND('IOC Input'!#REF!="M-OP",'IOC Input'!#REF!&gt;=50000),RIGHT('IOC Input'!#REF!,6),""))</f>
        <v>#REF!</v>
      </c>
      <c r="K610" s="106" t="e">
        <f>IF(AND('IOC Input'!#REF!="M-OP",'IOC Input'!#REF!="C"),'IOC Input'!#REF!,"")</f>
        <v>#REF!</v>
      </c>
      <c r="L610" s="106" t="e">
        <f>IF(AND('IOC Input'!#REF!="M-OP",'IOC Input'!#REF!="D"),'IOC Input'!#REF!,"")</f>
        <v>#REF!</v>
      </c>
      <c r="M610" t="e">
        <f t="shared" si="63"/>
        <v>#REF!</v>
      </c>
    </row>
    <row r="611" spans="1:13" ht="18.75">
      <c r="A611" s="102" t="s">
        <v>111</v>
      </c>
      <c r="B611" s="103" t="e">
        <f>IF(AND('IOC Input'!#REF!="M-OP",'IOC Input'!#REF!&lt;50000),'IOC Input'!#REF!,IF(AND('IOC Input'!#REF!="M-OP",'IOC Input'!#REF!&gt;=50000),'IOC Input'!#REF!,""))</f>
        <v>#REF!</v>
      </c>
      <c r="C611" s="103" t="e">
        <f>IF(AND('IOC Input'!#REF!="M-OP",'IOC Input'!#REF!&lt;50000),'IOC Input'!#REF!,IF(AND('IOC Input'!#REF!="M-OP",'IOC Input'!#REF!&gt;=50000),'IOC Input'!#REF!,""))</f>
        <v>#REF!</v>
      </c>
      <c r="D611" s="103" t="e">
        <f>IF(AND('IOC Input'!#REF!="M-OP",'IOC Input'!#REF!&lt;50000),'IOC Input'!#REF!,IF(AND('IOC Input'!#REF!="M-OP",'IOC Input'!#REF!&gt;=50000),'IOC Input'!#REF!,""))</f>
        <v>#REF!</v>
      </c>
      <c r="E611" s="103" t="e">
        <f>IF(AND('IOC Input'!#REF!="M-OP",'IOC Input'!#REF!&lt;50000),'IOC Input'!#REF!,IF(AND('IOC Input'!#REF!="M-OP",'IOC Input'!#REF!&gt;=50000),'IOC Input'!#REF!,""))</f>
        <v>#REF!</v>
      </c>
      <c r="F611" s="103" t="e">
        <f>IF(AND('IOC Input'!#REF!="M-OP",'IOC Input'!#REF!&lt;50000),'IOC Input'!#REF!,IF(AND('IOC Input'!#REF!="M-OP",'IOC Input'!#REF!&gt;=50000),'IOC Input'!#REF!,""))</f>
        <v>#REF!</v>
      </c>
      <c r="G611" s="103" t="e">
        <f>IF(AND('IOC Input'!#REF!="M-OP",'IOC Input'!#REF!&lt;50000),'IOC Input'!#REF!,IF(AND('IOC Input'!#REF!="M-OP",'IOC Input'!#REF!&gt;=50000),'IOC Input'!#REF!,""))</f>
        <v>#REF!</v>
      </c>
      <c r="H611" s="103" t="e">
        <f>IF(AND('IOC Input'!#REF!="M-OP",'IOC Input'!#REF!&lt;50000),'IOC Input'!#REF!,IF(AND('IOC Input'!#REF!="M-OP",'IOC Input'!#REF!&gt;=50000),'IOC Input'!#REF!,""))</f>
        <v>#REF!</v>
      </c>
      <c r="I611" s="103" t="e">
        <f>IF(AND('IOC Input'!#REF!="M-OP",'IOC Input'!#REF!&lt;50000),'IOC Input'!#REF!,IF(AND('IOC Input'!#REF!="M-OP",'IOC Input'!#REF!&gt;=50000),'IOC Input'!#REF!,""))</f>
        <v>#REF!</v>
      </c>
      <c r="J611" s="105" t="e">
        <f>IF(AND('IOC Input'!#REF!="M-OP",'IOC Input'!#REF!&lt;50000),RIGHT('IOC Input'!#REF!,6),IF(AND('IOC Input'!#REF!="M-OP",'IOC Input'!#REF!&gt;=50000),RIGHT('IOC Input'!#REF!,6),""))</f>
        <v>#REF!</v>
      </c>
      <c r="K611" s="106" t="e">
        <f>IF(AND('IOC Input'!#REF!="M-OP",'IOC Input'!#REF!="C"),'IOC Input'!#REF!,"")</f>
        <v>#REF!</v>
      </c>
      <c r="L611" s="106" t="e">
        <f>IF(AND('IOC Input'!#REF!="M-OP",'IOC Input'!#REF!="D"),'IOC Input'!#REF!,"")</f>
        <v>#REF!</v>
      </c>
      <c r="M611" t="e">
        <f t="shared" si="63"/>
        <v>#REF!</v>
      </c>
    </row>
    <row r="612" spans="1:13" ht="18.75">
      <c r="A612" s="102" t="s">
        <v>111</v>
      </c>
      <c r="B612" s="103" t="e">
        <f>IF(AND('IOC Input'!#REF!="M-OP",'IOC Input'!#REF!&lt;50000),'IOC Input'!#REF!,IF(AND('IOC Input'!#REF!="M-OP",'IOC Input'!#REF!&gt;=50000),'IOC Input'!#REF!,""))</f>
        <v>#REF!</v>
      </c>
      <c r="C612" s="103" t="e">
        <f>IF(AND('IOC Input'!#REF!="M-OP",'IOC Input'!#REF!&lt;50000),'IOC Input'!#REF!,IF(AND('IOC Input'!#REF!="M-OP",'IOC Input'!#REF!&gt;=50000),'IOC Input'!#REF!,""))</f>
        <v>#REF!</v>
      </c>
      <c r="D612" s="103" t="e">
        <f>IF(AND('IOC Input'!#REF!="M-OP",'IOC Input'!#REF!&lt;50000),'IOC Input'!#REF!,IF(AND('IOC Input'!#REF!="M-OP",'IOC Input'!#REF!&gt;=50000),'IOC Input'!#REF!,""))</f>
        <v>#REF!</v>
      </c>
      <c r="E612" s="103" t="e">
        <f>IF(AND('IOC Input'!#REF!="M-OP",'IOC Input'!#REF!&lt;50000),'IOC Input'!#REF!,IF(AND('IOC Input'!#REF!="M-OP",'IOC Input'!#REF!&gt;=50000),'IOC Input'!#REF!,""))</f>
        <v>#REF!</v>
      </c>
      <c r="F612" s="103" t="e">
        <f>IF(AND('IOC Input'!#REF!="M-OP",'IOC Input'!#REF!&lt;50000),'IOC Input'!#REF!,IF(AND('IOC Input'!#REF!="M-OP",'IOC Input'!#REF!&gt;=50000),'IOC Input'!#REF!,""))</f>
        <v>#REF!</v>
      </c>
      <c r="G612" s="103" t="e">
        <f>IF(AND('IOC Input'!#REF!="M-OP",'IOC Input'!#REF!&lt;50000),'IOC Input'!#REF!,IF(AND('IOC Input'!#REF!="M-OP",'IOC Input'!#REF!&gt;=50000),'IOC Input'!#REF!,""))</f>
        <v>#REF!</v>
      </c>
      <c r="H612" s="103" t="e">
        <f>IF(AND('IOC Input'!#REF!="M-OP",'IOC Input'!#REF!&lt;50000),'IOC Input'!#REF!,IF(AND('IOC Input'!#REF!="M-OP",'IOC Input'!#REF!&gt;=50000),'IOC Input'!#REF!,""))</f>
        <v>#REF!</v>
      </c>
      <c r="I612" s="103" t="e">
        <f>IF(AND('IOC Input'!#REF!="M-OP",'IOC Input'!#REF!&lt;50000),'IOC Input'!#REF!,IF(AND('IOC Input'!#REF!="M-OP",'IOC Input'!#REF!&gt;=50000),'IOC Input'!#REF!,""))</f>
        <v>#REF!</v>
      </c>
      <c r="J612" s="105" t="e">
        <f>IF(AND('IOC Input'!#REF!="M-OP",'IOC Input'!#REF!&lt;50000),RIGHT('IOC Input'!#REF!,6),IF(AND('IOC Input'!#REF!="M-OP",'IOC Input'!#REF!&gt;=50000),RIGHT('IOC Input'!#REF!,6),""))</f>
        <v>#REF!</v>
      </c>
      <c r="K612" s="106" t="e">
        <f>IF(AND('IOC Input'!#REF!="M-OP",'IOC Input'!#REF!="C"),'IOC Input'!#REF!,"")</f>
        <v>#REF!</v>
      </c>
      <c r="L612" s="106" t="e">
        <f>IF(AND('IOC Input'!#REF!="M-OP",'IOC Input'!#REF!="D"),'IOC Input'!#REF!,"")</f>
        <v>#REF!</v>
      </c>
      <c r="M612" t="e">
        <f t="shared" si="63"/>
        <v>#REF!</v>
      </c>
    </row>
    <row r="613" spans="1:13" ht="18.75">
      <c r="A613" s="102" t="s">
        <v>111</v>
      </c>
      <c r="B613" s="103" t="e">
        <f>IF(AND('IOC Input'!#REF!="M-OP",'IOC Input'!#REF!&lt;50000),'IOC Input'!#REF!,IF(AND('IOC Input'!#REF!="M-OP",'IOC Input'!#REF!&gt;=50000),'IOC Input'!#REF!,""))</f>
        <v>#REF!</v>
      </c>
      <c r="C613" s="103" t="e">
        <f>IF(AND('IOC Input'!#REF!="M-OP",'IOC Input'!#REF!&lt;50000),'IOC Input'!#REF!,IF(AND('IOC Input'!#REF!="M-OP",'IOC Input'!#REF!&gt;=50000),'IOC Input'!#REF!,""))</f>
        <v>#REF!</v>
      </c>
      <c r="D613" s="103" t="e">
        <f>IF(AND('IOC Input'!#REF!="M-OP",'IOC Input'!#REF!&lt;50000),'IOC Input'!#REF!,IF(AND('IOC Input'!#REF!="M-OP",'IOC Input'!#REF!&gt;=50000),'IOC Input'!#REF!,""))</f>
        <v>#REF!</v>
      </c>
      <c r="E613" s="103" t="e">
        <f>IF(AND('IOC Input'!#REF!="M-OP",'IOC Input'!#REF!&lt;50000),'IOC Input'!#REF!,IF(AND('IOC Input'!#REF!="M-OP",'IOC Input'!#REF!&gt;=50000),'IOC Input'!#REF!,""))</f>
        <v>#REF!</v>
      </c>
      <c r="F613" s="103" t="e">
        <f>IF(AND('IOC Input'!#REF!="M-OP",'IOC Input'!#REF!&lt;50000),'IOC Input'!#REF!,IF(AND('IOC Input'!#REF!="M-OP",'IOC Input'!#REF!&gt;=50000),'IOC Input'!#REF!,""))</f>
        <v>#REF!</v>
      </c>
      <c r="G613" s="103" t="e">
        <f>IF(AND('IOC Input'!#REF!="M-OP",'IOC Input'!#REF!&lt;50000),'IOC Input'!#REF!,IF(AND('IOC Input'!#REF!="M-OP",'IOC Input'!#REF!&gt;=50000),'IOC Input'!#REF!,""))</f>
        <v>#REF!</v>
      </c>
      <c r="H613" s="103" t="e">
        <f>IF(AND('IOC Input'!#REF!="M-OP",'IOC Input'!#REF!&lt;50000),'IOC Input'!#REF!,IF(AND('IOC Input'!#REF!="M-OP",'IOC Input'!#REF!&gt;=50000),'IOC Input'!#REF!,""))</f>
        <v>#REF!</v>
      </c>
      <c r="I613" s="103" t="e">
        <f>IF(AND('IOC Input'!#REF!="M-OP",'IOC Input'!#REF!&lt;50000),'IOC Input'!#REF!,IF(AND('IOC Input'!#REF!="M-OP",'IOC Input'!#REF!&gt;=50000),'IOC Input'!#REF!,""))</f>
        <v>#REF!</v>
      </c>
      <c r="J613" s="105" t="e">
        <f>IF(AND('IOC Input'!#REF!="M-OP",'IOC Input'!#REF!&lt;50000),RIGHT('IOC Input'!#REF!,6),IF(AND('IOC Input'!#REF!="M-OP",'IOC Input'!#REF!&gt;=50000),RIGHT('IOC Input'!#REF!,6),""))</f>
        <v>#REF!</v>
      </c>
      <c r="K613" s="106" t="e">
        <f>IF(AND('IOC Input'!#REF!="M-OP",'IOC Input'!#REF!="C"),'IOC Input'!#REF!,"")</f>
        <v>#REF!</v>
      </c>
      <c r="L613" s="106" t="e">
        <f>IF(AND('IOC Input'!#REF!="M-OP",'IOC Input'!#REF!="D"),'IOC Input'!#REF!,"")</f>
        <v>#REF!</v>
      </c>
      <c r="M613" t="e">
        <f t="shared" si="63"/>
        <v>#REF!</v>
      </c>
    </row>
    <row r="614" spans="1:13" ht="18.75">
      <c r="A614" s="102" t="s">
        <v>111</v>
      </c>
      <c r="B614" s="103" t="e">
        <f>IF(AND('IOC Input'!#REF!="M-OP",'IOC Input'!#REF!&lt;50000),'IOC Input'!#REF!,IF(AND('IOC Input'!#REF!="M-OP",'IOC Input'!#REF!&gt;=50000),'IOC Input'!#REF!,""))</f>
        <v>#REF!</v>
      </c>
      <c r="C614" s="103" t="e">
        <f>IF(AND('IOC Input'!#REF!="M-OP",'IOC Input'!#REF!&lt;50000),'IOC Input'!#REF!,IF(AND('IOC Input'!#REF!="M-OP",'IOC Input'!#REF!&gt;=50000),'IOC Input'!#REF!,""))</f>
        <v>#REF!</v>
      </c>
      <c r="D614" s="103" t="e">
        <f>IF(AND('IOC Input'!#REF!="M-OP",'IOC Input'!#REF!&lt;50000),'IOC Input'!#REF!,IF(AND('IOC Input'!#REF!="M-OP",'IOC Input'!#REF!&gt;=50000),'IOC Input'!#REF!,""))</f>
        <v>#REF!</v>
      </c>
      <c r="E614" s="103" t="e">
        <f>IF(AND('IOC Input'!#REF!="M-OP",'IOC Input'!#REF!&lt;50000),'IOC Input'!#REF!,IF(AND('IOC Input'!#REF!="M-OP",'IOC Input'!#REF!&gt;=50000),'IOC Input'!#REF!,""))</f>
        <v>#REF!</v>
      </c>
      <c r="F614" s="103" t="e">
        <f>IF(AND('IOC Input'!#REF!="M-OP",'IOC Input'!#REF!&lt;50000),'IOC Input'!#REF!,IF(AND('IOC Input'!#REF!="M-OP",'IOC Input'!#REF!&gt;=50000),'IOC Input'!#REF!,""))</f>
        <v>#REF!</v>
      </c>
      <c r="G614" s="103" t="e">
        <f>IF(AND('IOC Input'!#REF!="M-OP",'IOC Input'!#REF!&lt;50000),'IOC Input'!#REF!,IF(AND('IOC Input'!#REF!="M-OP",'IOC Input'!#REF!&gt;=50000),'IOC Input'!#REF!,""))</f>
        <v>#REF!</v>
      </c>
      <c r="H614" s="107"/>
      <c r="I614" s="103" t="e">
        <f>IF(AND('IOC Input'!#REF!="M-OP",'IOC Input'!#REF!&lt;50000),'IOC Input'!#REF!,IF(AND('IOC Input'!#REF!="M-OP",'IOC Input'!#REF!&gt;=50000),'IOC Input'!#REF!,""))</f>
        <v>#REF!</v>
      </c>
      <c r="J614" s="105" t="e">
        <f>IF(AND('IOC Input'!#REF!="M-OP",'IOC Input'!#REF!&lt;50000),RIGHT('IOC Input'!#REF!,6),IF(AND('IOC Input'!#REF!="M-OP",'IOC Input'!#REF!&gt;=50000),RIGHT('IOC Input'!#REF!,6),""))</f>
        <v>#REF!</v>
      </c>
      <c r="K614" s="106" t="e">
        <f>IF(AND('IOC Input'!#REF!="M-OP",'IOC Input'!#REF!="C"),'IOC Input'!#REF!,"")</f>
        <v>#REF!</v>
      </c>
      <c r="L614" s="106" t="e">
        <f>IF(AND('IOC Input'!#REF!="M-OP",'IOC Input'!#REF!="D"),'IOC Input'!#REF!,"")</f>
        <v>#REF!</v>
      </c>
      <c r="M614" t="e">
        <f t="shared" si="63"/>
        <v>#REF!</v>
      </c>
    </row>
    <row r="615" spans="1:13" ht="18.75">
      <c r="A615" s="102"/>
      <c r="B615" s="103"/>
      <c r="C615" s="104"/>
      <c r="D615" s="103"/>
      <c r="E615" s="104"/>
      <c r="F615" s="103"/>
      <c r="G615" s="103"/>
      <c r="H615" s="104"/>
      <c r="I615" s="103"/>
      <c r="J615" s="105"/>
      <c r="K615" s="106"/>
      <c r="L615" s="106"/>
    </row>
    <row r="616" spans="1:13" ht="18.75">
      <c r="A616" s="102" t="s">
        <v>111</v>
      </c>
      <c r="B616" s="103" t="e">
        <f>IF(AND('IOC Input'!#REF!="M-OP",'IOC Input'!#REF!&lt;50000),"119503",IF(AND('IOC Input'!#REF!="M-OP",'IOC Input'!#REF!&gt;=50000),"119500",""))</f>
        <v>#REF!</v>
      </c>
      <c r="C616" s="104"/>
      <c r="D616" s="103"/>
      <c r="E616" s="104"/>
      <c r="F616" s="103"/>
      <c r="G616" s="103"/>
      <c r="H616" s="103" t="e">
        <f>IF(AND('IOC Input'!#REF!="M-OP",'IOC Input'!#REF!&lt;50000),'IOC Input'!#REF!,IF(AND('IOC Input'!#REF!="M-OP",'IOC Input'!#REF!&gt;=50000),'IOC Input'!#REF!,""))</f>
        <v>#REF!</v>
      </c>
      <c r="I616" s="103" t="e">
        <f>+I617</f>
        <v>#REF!</v>
      </c>
      <c r="J616" s="105" t="e">
        <f>+J617</f>
        <v>#REF!</v>
      </c>
      <c r="K616" s="106" t="e">
        <f>IF(AND('IOC Input'!#REF!="M-OP",'IOC Input'!#REF!="C"),'IOC Input'!#REF!,"")</f>
        <v>#REF!</v>
      </c>
      <c r="L616" s="106" t="e">
        <f>IF(AND('IOC Input'!#REF!="M-OP",'IOC Input'!#REF!="D"),'IOC Input'!#REF!,"")</f>
        <v>#REF!</v>
      </c>
      <c r="M616" t="e">
        <f>IF(SUM(K616:L616)&gt;0,1,0)</f>
        <v>#REF!</v>
      </c>
    </row>
    <row r="617" spans="1:13" ht="18.75">
      <c r="A617" s="102" t="s">
        <v>111</v>
      </c>
      <c r="B617" s="103" t="e">
        <f>IF(AND('IOC Input'!#REF!="M-OP",'IOC Input'!#REF!&lt;50000),'IOC Input'!#REF!,IF(AND('IOC Input'!#REF!="M-OP",'IOC Input'!#REF!&gt;=50000),'IOC Input'!#REF!,""))</f>
        <v>#REF!</v>
      </c>
      <c r="C617" s="103" t="e">
        <f>IF(AND('IOC Input'!#REF!="M-OP",'IOC Input'!#REF!&lt;50000),'IOC Input'!#REF!,IF(AND('IOC Input'!#REF!="M-OP",'IOC Input'!#REF!&gt;=50000),'IOC Input'!#REF!,""))</f>
        <v>#REF!</v>
      </c>
      <c r="D617" s="103" t="e">
        <f>IF(AND('IOC Input'!#REF!="M-OP",'IOC Input'!#REF!&lt;50000),'IOC Input'!#REF!,IF(AND('IOC Input'!#REF!="M-OP",'IOC Input'!#REF!&gt;=50000),'IOC Input'!#REF!,""))</f>
        <v>#REF!</v>
      </c>
      <c r="E617" s="103" t="e">
        <f>IF(AND('IOC Input'!#REF!="M-OP",'IOC Input'!#REF!&lt;50000),'IOC Input'!#REF!,IF(AND('IOC Input'!#REF!="M-OP",'IOC Input'!#REF!&gt;=50000),'IOC Input'!#REF!,""))</f>
        <v>#REF!</v>
      </c>
      <c r="F617" s="103" t="e">
        <f>IF(AND('IOC Input'!#REF!="M-OP",'IOC Input'!#REF!&lt;50000),'IOC Input'!#REF!,IF(AND('IOC Input'!#REF!="M-OP",'IOC Input'!#REF!&gt;=50000),'IOC Input'!#REF!,""))</f>
        <v>#REF!</v>
      </c>
      <c r="G617" s="103" t="e">
        <f>IF(AND('IOC Input'!#REF!="M-OP",'IOC Input'!#REF!&lt;50000),'IOC Input'!#REF!,IF(AND('IOC Input'!#REF!="M-OP",'IOC Input'!#REF!&gt;=50000),'IOC Input'!#REF!,""))</f>
        <v>#REF!</v>
      </c>
      <c r="H617" s="103" t="e">
        <f>IF(AND('IOC Input'!#REF!="M-OP",'IOC Input'!#REF!&lt;50000),'IOC Input'!#REF!,IF(AND('IOC Input'!#REF!="M-OP",'IOC Input'!#REF!&gt;=50000),'IOC Input'!#REF!,""))</f>
        <v>#REF!</v>
      </c>
      <c r="I617" s="103" t="e">
        <f>IF(AND('IOC Input'!#REF!="M-OP",'IOC Input'!#REF!&lt;50000),'IOC Input'!#REF!,IF(AND('IOC Input'!#REF!="M-OP",'IOC Input'!#REF!&gt;=50000),'IOC Input'!#REF!,""))</f>
        <v>#REF!</v>
      </c>
      <c r="J617" s="105" t="e">
        <f>IF(AND('IOC Input'!#REF!="M-OP",'IOC Input'!#REF!&lt;50000),RIGHT('IOC Input'!#REF!,6),IF(AND('IOC Input'!#REF!="M-OP",'IOC Input'!#REF!&gt;=50000),RIGHT('IOC Input'!#REF!,6),""))</f>
        <v>#REF!</v>
      </c>
      <c r="K617" s="106" t="e">
        <f>IF(AND('IOC Input'!#REF!="M-OP",'IOC Input'!#REF!="C"),'IOC Input'!#REF!,"")</f>
        <v>#REF!</v>
      </c>
      <c r="L617" s="106" t="e">
        <f>IF(AND('IOC Input'!#REF!="M-OP",'IOC Input'!#REF!="D"),'IOC Input'!#REF!,"")</f>
        <v>#REF!</v>
      </c>
      <c r="M617" t="e">
        <f t="shared" ref="M617:M623" si="64">IF(SUM(K617:L617)&gt;0,1,0)</f>
        <v>#REF!</v>
      </c>
    </row>
    <row r="618" spans="1:13" ht="18.75">
      <c r="A618" s="102" t="s">
        <v>111</v>
      </c>
      <c r="B618" s="103" t="e">
        <f>IF(AND('IOC Input'!#REF!="M-OP",'IOC Input'!#REF!&lt;50000),'IOC Input'!#REF!,IF(AND('IOC Input'!#REF!="M-OP",'IOC Input'!#REF!&gt;=50000),'IOC Input'!#REF!,""))</f>
        <v>#REF!</v>
      </c>
      <c r="C618" s="103" t="e">
        <f>IF(AND('IOC Input'!#REF!="M-OP",'IOC Input'!#REF!&lt;50000),'IOC Input'!#REF!,IF(AND('IOC Input'!#REF!="M-OP",'IOC Input'!#REF!&gt;=50000),'IOC Input'!#REF!,""))</f>
        <v>#REF!</v>
      </c>
      <c r="D618" s="103" t="e">
        <f>IF(AND('IOC Input'!#REF!="M-OP",'IOC Input'!#REF!&lt;50000),'IOC Input'!#REF!,IF(AND('IOC Input'!#REF!="M-OP",'IOC Input'!#REF!&gt;=50000),'IOC Input'!#REF!,""))</f>
        <v>#REF!</v>
      </c>
      <c r="E618" s="103" t="e">
        <f>IF(AND('IOC Input'!#REF!="M-OP",'IOC Input'!#REF!&lt;50000),'IOC Input'!#REF!,IF(AND('IOC Input'!#REF!="M-OP",'IOC Input'!#REF!&gt;=50000),'IOC Input'!#REF!,""))</f>
        <v>#REF!</v>
      </c>
      <c r="F618" s="103" t="e">
        <f>IF(AND('IOC Input'!#REF!="M-OP",'IOC Input'!#REF!&lt;50000),'IOC Input'!#REF!,IF(AND('IOC Input'!#REF!="M-OP",'IOC Input'!#REF!&gt;=50000),'IOC Input'!#REF!,""))</f>
        <v>#REF!</v>
      </c>
      <c r="G618" s="103" t="e">
        <f>IF(AND('IOC Input'!#REF!="M-OP",'IOC Input'!#REF!&lt;50000),'IOC Input'!#REF!,IF(AND('IOC Input'!#REF!="M-OP",'IOC Input'!#REF!&gt;=50000),'IOC Input'!#REF!,""))</f>
        <v>#REF!</v>
      </c>
      <c r="H618" s="103" t="e">
        <f>IF(AND('IOC Input'!#REF!="M-OP",'IOC Input'!#REF!&lt;50000),'IOC Input'!#REF!,IF(AND('IOC Input'!#REF!="M-OP",'IOC Input'!#REF!&gt;=50000),'IOC Input'!#REF!,""))</f>
        <v>#REF!</v>
      </c>
      <c r="I618" s="103" t="e">
        <f>IF(AND('IOC Input'!#REF!="M-OP",'IOC Input'!#REF!&lt;50000),'IOC Input'!#REF!,IF(AND('IOC Input'!#REF!="M-OP",'IOC Input'!#REF!&gt;=50000),'IOC Input'!#REF!,""))</f>
        <v>#REF!</v>
      </c>
      <c r="J618" s="105" t="e">
        <f>IF(AND('IOC Input'!#REF!="M-OP",'IOC Input'!#REF!&lt;50000),RIGHT('IOC Input'!#REF!,6),IF(AND('IOC Input'!#REF!="M-OP",'IOC Input'!#REF!&gt;=50000),RIGHT('IOC Input'!#REF!,6),""))</f>
        <v>#REF!</v>
      </c>
      <c r="K618" s="106" t="e">
        <f>IF(AND('IOC Input'!#REF!="M-OP",'IOC Input'!#REF!="C"),'IOC Input'!#REF!,"")</f>
        <v>#REF!</v>
      </c>
      <c r="L618" s="106" t="e">
        <f>IF(AND('IOC Input'!#REF!="M-OP",'IOC Input'!#REF!="D"),'IOC Input'!#REF!,"")</f>
        <v>#REF!</v>
      </c>
      <c r="M618" t="e">
        <f t="shared" si="64"/>
        <v>#REF!</v>
      </c>
    </row>
    <row r="619" spans="1:13" ht="18.75">
      <c r="A619" s="102" t="s">
        <v>111</v>
      </c>
      <c r="B619" s="103" t="e">
        <f>IF(AND('IOC Input'!#REF!="M-OP",'IOC Input'!#REF!&lt;50000),'IOC Input'!#REF!,IF(AND('IOC Input'!#REF!="M-OP",'IOC Input'!#REF!&gt;=50000),'IOC Input'!#REF!,""))</f>
        <v>#REF!</v>
      </c>
      <c r="C619" s="103" t="e">
        <f>IF(AND('IOC Input'!#REF!="M-OP",'IOC Input'!#REF!&lt;50000),'IOC Input'!#REF!,IF(AND('IOC Input'!#REF!="M-OP",'IOC Input'!#REF!&gt;=50000),'IOC Input'!#REF!,""))</f>
        <v>#REF!</v>
      </c>
      <c r="D619" s="103" t="e">
        <f>IF(AND('IOC Input'!#REF!="M-OP",'IOC Input'!#REF!&lt;50000),'IOC Input'!#REF!,IF(AND('IOC Input'!#REF!="M-OP",'IOC Input'!#REF!&gt;=50000),'IOC Input'!#REF!,""))</f>
        <v>#REF!</v>
      </c>
      <c r="E619" s="103" t="e">
        <f>IF(AND('IOC Input'!#REF!="M-OP",'IOC Input'!#REF!&lt;50000),'IOC Input'!#REF!,IF(AND('IOC Input'!#REF!="M-OP",'IOC Input'!#REF!&gt;=50000),'IOC Input'!#REF!,""))</f>
        <v>#REF!</v>
      </c>
      <c r="F619" s="103" t="e">
        <f>IF(AND('IOC Input'!#REF!="M-OP",'IOC Input'!#REF!&lt;50000),'IOC Input'!#REF!,IF(AND('IOC Input'!#REF!="M-OP",'IOC Input'!#REF!&gt;=50000),'IOC Input'!#REF!,""))</f>
        <v>#REF!</v>
      </c>
      <c r="G619" s="103" t="e">
        <f>IF(AND('IOC Input'!#REF!="M-OP",'IOC Input'!#REF!&lt;50000),'IOC Input'!#REF!,IF(AND('IOC Input'!#REF!="M-OP",'IOC Input'!#REF!&gt;=50000),'IOC Input'!#REF!,""))</f>
        <v>#REF!</v>
      </c>
      <c r="H619" s="103" t="e">
        <f>IF(AND('IOC Input'!#REF!="M-OP",'IOC Input'!#REF!&lt;50000),'IOC Input'!#REF!,IF(AND('IOC Input'!#REF!="M-OP",'IOC Input'!#REF!&gt;=50000),'IOC Input'!#REF!,""))</f>
        <v>#REF!</v>
      </c>
      <c r="I619" s="103" t="e">
        <f>IF(AND('IOC Input'!#REF!="M-OP",'IOC Input'!#REF!&lt;50000),'IOC Input'!#REF!,IF(AND('IOC Input'!#REF!="M-OP",'IOC Input'!#REF!&gt;=50000),'IOC Input'!#REF!,""))</f>
        <v>#REF!</v>
      </c>
      <c r="J619" s="105" t="e">
        <f>IF(AND('IOC Input'!#REF!="M-OP",'IOC Input'!#REF!&lt;50000),RIGHT('IOC Input'!#REF!,6),IF(AND('IOC Input'!#REF!="M-OP",'IOC Input'!#REF!&gt;=50000),RIGHT('IOC Input'!#REF!,6),""))</f>
        <v>#REF!</v>
      </c>
      <c r="K619" s="106" t="e">
        <f>IF(AND('IOC Input'!#REF!="M-OP",'IOC Input'!#REF!="C"),'IOC Input'!#REF!,"")</f>
        <v>#REF!</v>
      </c>
      <c r="L619" s="106" t="e">
        <f>IF(AND('IOC Input'!#REF!="M-OP",'IOC Input'!#REF!="D"),'IOC Input'!#REF!,"")</f>
        <v>#REF!</v>
      </c>
      <c r="M619" t="e">
        <f t="shared" si="64"/>
        <v>#REF!</v>
      </c>
    </row>
    <row r="620" spans="1:13" ht="18.75">
      <c r="A620" s="102" t="s">
        <v>111</v>
      </c>
      <c r="B620" s="103" t="e">
        <f>IF(AND('IOC Input'!#REF!="M-OP",'IOC Input'!#REF!&lt;50000),'IOC Input'!#REF!,IF(AND('IOC Input'!#REF!="M-OP",'IOC Input'!#REF!&gt;=50000),'IOC Input'!#REF!,""))</f>
        <v>#REF!</v>
      </c>
      <c r="C620" s="103" t="e">
        <f>IF(AND('IOC Input'!#REF!="M-OP",'IOC Input'!#REF!&lt;50000),'IOC Input'!#REF!,IF(AND('IOC Input'!#REF!="M-OP",'IOC Input'!#REF!&gt;=50000),'IOC Input'!#REF!,""))</f>
        <v>#REF!</v>
      </c>
      <c r="D620" s="103" t="e">
        <f>IF(AND('IOC Input'!#REF!="M-OP",'IOC Input'!#REF!&lt;50000),'IOC Input'!#REF!,IF(AND('IOC Input'!#REF!="M-OP",'IOC Input'!#REF!&gt;=50000),'IOC Input'!#REF!,""))</f>
        <v>#REF!</v>
      </c>
      <c r="E620" s="103" t="e">
        <f>IF(AND('IOC Input'!#REF!="M-OP",'IOC Input'!#REF!&lt;50000),'IOC Input'!#REF!,IF(AND('IOC Input'!#REF!="M-OP",'IOC Input'!#REF!&gt;=50000),'IOC Input'!#REF!,""))</f>
        <v>#REF!</v>
      </c>
      <c r="F620" s="103" t="e">
        <f>IF(AND('IOC Input'!#REF!="M-OP",'IOC Input'!#REF!&lt;50000),'IOC Input'!#REF!,IF(AND('IOC Input'!#REF!="M-OP",'IOC Input'!#REF!&gt;=50000),'IOC Input'!#REF!,""))</f>
        <v>#REF!</v>
      </c>
      <c r="G620" s="103" t="e">
        <f>IF(AND('IOC Input'!#REF!="M-OP",'IOC Input'!#REF!&lt;50000),'IOC Input'!#REF!,IF(AND('IOC Input'!#REF!="M-OP",'IOC Input'!#REF!&gt;=50000),'IOC Input'!#REF!,""))</f>
        <v>#REF!</v>
      </c>
      <c r="H620" s="103" t="e">
        <f>IF(AND('IOC Input'!#REF!="M-OP",'IOC Input'!#REF!&lt;50000),'IOC Input'!#REF!,IF(AND('IOC Input'!#REF!="M-OP",'IOC Input'!#REF!&gt;=50000),'IOC Input'!#REF!,""))</f>
        <v>#REF!</v>
      </c>
      <c r="I620" s="103" t="e">
        <f>IF(AND('IOC Input'!#REF!="M-OP",'IOC Input'!#REF!&lt;50000),'IOC Input'!#REF!,IF(AND('IOC Input'!#REF!="M-OP",'IOC Input'!#REF!&gt;=50000),'IOC Input'!#REF!,""))</f>
        <v>#REF!</v>
      </c>
      <c r="J620" s="105" t="e">
        <f>IF(AND('IOC Input'!#REF!="M-OP",'IOC Input'!#REF!&lt;50000),RIGHT('IOC Input'!#REF!,6),IF(AND('IOC Input'!#REF!="M-OP",'IOC Input'!#REF!&gt;=50000),RIGHT('IOC Input'!#REF!,6),""))</f>
        <v>#REF!</v>
      </c>
      <c r="K620" s="106" t="e">
        <f>IF(AND('IOC Input'!#REF!="M-OP",'IOC Input'!#REF!="C"),'IOC Input'!#REF!,"")</f>
        <v>#REF!</v>
      </c>
      <c r="L620" s="106" t="e">
        <f>IF(AND('IOC Input'!#REF!="M-OP",'IOC Input'!#REF!="D"),'IOC Input'!#REF!,"")</f>
        <v>#REF!</v>
      </c>
      <c r="M620" t="e">
        <f t="shared" si="64"/>
        <v>#REF!</v>
      </c>
    </row>
    <row r="621" spans="1:13" ht="18.75">
      <c r="A621" s="102" t="s">
        <v>111</v>
      </c>
      <c r="B621" s="103" t="e">
        <f>IF(AND('IOC Input'!#REF!="M-OP",'IOC Input'!#REF!&lt;50000),'IOC Input'!#REF!,IF(AND('IOC Input'!#REF!="M-OP",'IOC Input'!#REF!&gt;=50000),'IOC Input'!#REF!,""))</f>
        <v>#REF!</v>
      </c>
      <c r="C621" s="103" t="e">
        <f>IF(AND('IOC Input'!#REF!="M-OP",'IOC Input'!#REF!&lt;50000),'IOC Input'!#REF!,IF(AND('IOC Input'!#REF!="M-OP",'IOC Input'!#REF!&gt;=50000),'IOC Input'!#REF!,""))</f>
        <v>#REF!</v>
      </c>
      <c r="D621" s="103" t="e">
        <f>IF(AND('IOC Input'!#REF!="M-OP",'IOC Input'!#REF!&lt;50000),'IOC Input'!#REF!,IF(AND('IOC Input'!#REF!="M-OP",'IOC Input'!#REF!&gt;=50000),'IOC Input'!#REF!,""))</f>
        <v>#REF!</v>
      </c>
      <c r="E621" s="103" t="e">
        <f>IF(AND('IOC Input'!#REF!="M-OP",'IOC Input'!#REF!&lt;50000),'IOC Input'!#REF!,IF(AND('IOC Input'!#REF!="M-OP",'IOC Input'!#REF!&gt;=50000),'IOC Input'!#REF!,""))</f>
        <v>#REF!</v>
      </c>
      <c r="F621" s="103" t="e">
        <f>IF(AND('IOC Input'!#REF!="M-OP",'IOC Input'!#REF!&lt;50000),'IOC Input'!#REF!,IF(AND('IOC Input'!#REF!="M-OP",'IOC Input'!#REF!&gt;=50000),'IOC Input'!#REF!,""))</f>
        <v>#REF!</v>
      </c>
      <c r="G621" s="103" t="e">
        <f>IF(AND('IOC Input'!#REF!="M-OP",'IOC Input'!#REF!&lt;50000),'IOC Input'!#REF!,IF(AND('IOC Input'!#REF!="M-OP",'IOC Input'!#REF!&gt;=50000),'IOC Input'!#REF!,""))</f>
        <v>#REF!</v>
      </c>
      <c r="H621" s="103" t="e">
        <f>IF(AND('IOC Input'!#REF!="M-OP",'IOC Input'!#REF!&lt;50000),'IOC Input'!#REF!,IF(AND('IOC Input'!#REF!="M-OP",'IOC Input'!#REF!&gt;=50000),'IOC Input'!#REF!,""))</f>
        <v>#REF!</v>
      </c>
      <c r="I621" s="103" t="e">
        <f>IF(AND('IOC Input'!#REF!="M-OP",'IOC Input'!#REF!&lt;50000),'IOC Input'!#REF!,IF(AND('IOC Input'!#REF!="M-OP",'IOC Input'!#REF!&gt;=50000),'IOC Input'!#REF!,""))</f>
        <v>#REF!</v>
      </c>
      <c r="J621" s="105" t="e">
        <f>IF(AND('IOC Input'!#REF!="M-OP",'IOC Input'!#REF!&lt;50000),RIGHT('IOC Input'!#REF!,6),IF(AND('IOC Input'!#REF!="M-OP",'IOC Input'!#REF!&gt;=50000),RIGHT('IOC Input'!#REF!,6),""))</f>
        <v>#REF!</v>
      </c>
      <c r="K621" s="106" t="e">
        <f>IF(AND('IOC Input'!#REF!="M-OP",'IOC Input'!#REF!="C"),'IOC Input'!#REF!,"")</f>
        <v>#REF!</v>
      </c>
      <c r="L621" s="106" t="e">
        <f>IF(AND('IOC Input'!#REF!="M-OP",'IOC Input'!#REF!="D"),'IOC Input'!#REF!,"")</f>
        <v>#REF!</v>
      </c>
      <c r="M621" t="e">
        <f t="shared" si="64"/>
        <v>#REF!</v>
      </c>
    </row>
    <row r="622" spans="1:13" ht="18.75">
      <c r="A622" s="102" t="s">
        <v>111</v>
      </c>
      <c r="B622" s="103" t="e">
        <f>IF(AND('IOC Input'!#REF!="M-OP",'IOC Input'!#REF!&lt;50000),'IOC Input'!#REF!,IF(AND('IOC Input'!#REF!="M-OP",'IOC Input'!#REF!&gt;=50000),'IOC Input'!#REF!,""))</f>
        <v>#REF!</v>
      </c>
      <c r="C622" s="103" t="e">
        <f>IF(AND('IOC Input'!#REF!="M-OP",'IOC Input'!#REF!&lt;50000),'IOC Input'!#REF!,IF(AND('IOC Input'!#REF!="M-OP",'IOC Input'!#REF!&gt;=50000),'IOC Input'!#REF!,""))</f>
        <v>#REF!</v>
      </c>
      <c r="D622" s="103" t="e">
        <f>IF(AND('IOC Input'!#REF!="M-OP",'IOC Input'!#REF!&lt;50000),'IOC Input'!#REF!,IF(AND('IOC Input'!#REF!="M-OP",'IOC Input'!#REF!&gt;=50000),'IOC Input'!#REF!,""))</f>
        <v>#REF!</v>
      </c>
      <c r="E622" s="103" t="e">
        <f>IF(AND('IOC Input'!#REF!="M-OP",'IOC Input'!#REF!&lt;50000),'IOC Input'!#REF!,IF(AND('IOC Input'!#REF!="M-OP",'IOC Input'!#REF!&gt;=50000),'IOC Input'!#REF!,""))</f>
        <v>#REF!</v>
      </c>
      <c r="F622" s="103" t="e">
        <f>IF(AND('IOC Input'!#REF!="M-OP",'IOC Input'!#REF!&lt;50000),'IOC Input'!#REF!,IF(AND('IOC Input'!#REF!="M-OP",'IOC Input'!#REF!&gt;=50000),'IOC Input'!#REF!,""))</f>
        <v>#REF!</v>
      </c>
      <c r="G622" s="103" t="e">
        <f>IF(AND('IOC Input'!#REF!="M-OP",'IOC Input'!#REF!&lt;50000),'IOC Input'!#REF!,IF(AND('IOC Input'!#REF!="M-OP",'IOC Input'!#REF!&gt;=50000),'IOC Input'!#REF!,""))</f>
        <v>#REF!</v>
      </c>
      <c r="H622" s="103" t="e">
        <f>IF(AND('IOC Input'!#REF!="M-OP",'IOC Input'!#REF!&lt;50000),'IOC Input'!#REF!,IF(AND('IOC Input'!#REF!="M-OP",'IOC Input'!#REF!&gt;=50000),'IOC Input'!#REF!,""))</f>
        <v>#REF!</v>
      </c>
      <c r="I622" s="103" t="e">
        <f>IF(AND('IOC Input'!#REF!="M-OP",'IOC Input'!#REF!&lt;50000),'IOC Input'!#REF!,IF(AND('IOC Input'!#REF!="M-OP",'IOC Input'!#REF!&gt;=50000),'IOC Input'!#REF!,""))</f>
        <v>#REF!</v>
      </c>
      <c r="J622" s="105" t="e">
        <f>IF(AND('IOC Input'!#REF!="M-OP",'IOC Input'!#REF!&lt;50000),RIGHT('IOC Input'!#REF!,6),IF(AND('IOC Input'!#REF!="M-OP",'IOC Input'!#REF!&gt;=50000),RIGHT('IOC Input'!#REF!,6),""))</f>
        <v>#REF!</v>
      </c>
      <c r="K622" s="106" t="e">
        <f>IF(AND('IOC Input'!#REF!="M-OP",'IOC Input'!#REF!="C"),'IOC Input'!#REF!,"")</f>
        <v>#REF!</v>
      </c>
      <c r="L622" s="106" t="e">
        <f>IF(AND('IOC Input'!#REF!="M-OP",'IOC Input'!#REF!="D"),'IOC Input'!#REF!,"")</f>
        <v>#REF!</v>
      </c>
      <c r="M622" t="e">
        <f t="shared" si="64"/>
        <v>#REF!</v>
      </c>
    </row>
    <row r="623" spans="1:13" ht="18.75">
      <c r="A623" s="102" t="s">
        <v>111</v>
      </c>
      <c r="B623" s="103" t="e">
        <f>IF(AND('IOC Input'!#REF!="M-OP",'IOC Input'!#REF!&lt;50000),'IOC Input'!#REF!,IF(AND('IOC Input'!#REF!="M-OP",'IOC Input'!#REF!&gt;=50000),'IOC Input'!#REF!,""))</f>
        <v>#REF!</v>
      </c>
      <c r="C623" s="103" t="e">
        <f>IF(AND('IOC Input'!#REF!="M-OP",'IOC Input'!#REF!&lt;50000),'IOC Input'!#REF!,IF(AND('IOC Input'!#REF!="M-OP",'IOC Input'!#REF!&gt;=50000),'IOC Input'!#REF!,""))</f>
        <v>#REF!</v>
      </c>
      <c r="D623" s="103" t="e">
        <f>IF(AND('IOC Input'!#REF!="M-OP",'IOC Input'!#REF!&lt;50000),'IOC Input'!#REF!,IF(AND('IOC Input'!#REF!="M-OP",'IOC Input'!#REF!&gt;=50000),'IOC Input'!#REF!,""))</f>
        <v>#REF!</v>
      </c>
      <c r="E623" s="103" t="e">
        <f>IF(AND('IOC Input'!#REF!="M-OP",'IOC Input'!#REF!&lt;50000),'IOC Input'!#REF!,IF(AND('IOC Input'!#REF!="M-OP",'IOC Input'!#REF!&gt;=50000),'IOC Input'!#REF!,""))</f>
        <v>#REF!</v>
      </c>
      <c r="F623" s="103" t="e">
        <f>IF(AND('IOC Input'!#REF!="M-OP",'IOC Input'!#REF!&lt;50000),'IOC Input'!#REF!,IF(AND('IOC Input'!#REF!="M-OP",'IOC Input'!#REF!&gt;=50000),'IOC Input'!#REF!,""))</f>
        <v>#REF!</v>
      </c>
      <c r="G623" s="103" t="e">
        <f>IF(AND('IOC Input'!#REF!="M-OP",'IOC Input'!#REF!&lt;50000),'IOC Input'!#REF!,IF(AND('IOC Input'!#REF!="M-OP",'IOC Input'!#REF!&gt;=50000),'IOC Input'!#REF!,""))</f>
        <v>#REF!</v>
      </c>
      <c r="H623" s="107"/>
      <c r="I623" s="103" t="e">
        <f>IF(AND('IOC Input'!#REF!="M-OP",'IOC Input'!#REF!&lt;50000),'IOC Input'!#REF!,IF(AND('IOC Input'!#REF!="M-OP",'IOC Input'!#REF!&gt;=50000),'IOC Input'!#REF!,""))</f>
        <v>#REF!</v>
      </c>
      <c r="J623" s="105" t="e">
        <f>IF(AND('IOC Input'!#REF!="M-OP",'IOC Input'!#REF!&lt;50000),RIGHT('IOC Input'!#REF!,6),IF(AND('IOC Input'!#REF!="M-OP",'IOC Input'!#REF!&gt;=50000),RIGHT('IOC Input'!#REF!,6),""))</f>
        <v>#REF!</v>
      </c>
      <c r="K623" s="106" t="e">
        <f>IF(AND('IOC Input'!#REF!="M-OP",'IOC Input'!#REF!="C"),'IOC Input'!#REF!,"")</f>
        <v>#REF!</v>
      </c>
      <c r="L623" s="106" t="e">
        <f>IF(AND('IOC Input'!#REF!="M-OP",'IOC Input'!#REF!="D"),'IOC Input'!#REF!,"")</f>
        <v>#REF!</v>
      </c>
      <c r="M623" t="e">
        <f t="shared" si="64"/>
        <v>#REF!</v>
      </c>
    </row>
    <row r="624" spans="1:13" ht="18.75">
      <c r="A624" s="102"/>
      <c r="B624" s="103"/>
      <c r="C624" s="104"/>
      <c r="D624" s="103"/>
      <c r="E624" s="104"/>
      <c r="F624" s="103"/>
      <c r="G624" s="103"/>
      <c r="H624" s="104"/>
      <c r="I624" s="103"/>
      <c r="J624" s="105"/>
      <c r="K624" s="106"/>
      <c r="L624" s="106"/>
    </row>
    <row r="625" spans="1:13" ht="18.75">
      <c r="A625" s="102" t="s">
        <v>111</v>
      </c>
      <c r="B625" s="103" t="e">
        <f>IF(AND('IOC Input'!#REF!="M-OP",'IOC Input'!#REF!&lt;50000),"119503",IF(AND('IOC Input'!#REF!="M-OP",'IOC Input'!#REF!&gt;=50000),"119500",""))</f>
        <v>#REF!</v>
      </c>
      <c r="C625" s="104"/>
      <c r="D625" s="103"/>
      <c r="E625" s="104"/>
      <c r="F625" s="103"/>
      <c r="G625" s="103"/>
      <c r="H625" s="103" t="e">
        <f>IF(AND('IOC Input'!#REF!="M-OP",'IOC Input'!#REF!&lt;50000),'IOC Input'!#REF!,IF(AND('IOC Input'!#REF!="M-OP",'IOC Input'!#REF!&gt;=50000),'IOC Input'!#REF!,""))</f>
        <v>#REF!</v>
      </c>
      <c r="I625" s="103" t="e">
        <f>+I626</f>
        <v>#REF!</v>
      </c>
      <c r="J625" s="105" t="e">
        <f>+J626</f>
        <v>#REF!</v>
      </c>
      <c r="K625" s="106" t="e">
        <f>IF(AND('IOC Input'!#REF!="M-OP",'IOC Input'!#REF!="C"),'IOC Input'!#REF!,"")</f>
        <v>#REF!</v>
      </c>
      <c r="L625" s="106" t="e">
        <f>IF(AND('IOC Input'!#REF!="M-OP",'IOC Input'!#REF!="D"),'IOC Input'!#REF!,"")</f>
        <v>#REF!</v>
      </c>
      <c r="M625" t="e">
        <f>IF(SUM(K625:L625)&gt;0,1,0)</f>
        <v>#REF!</v>
      </c>
    </row>
    <row r="626" spans="1:13" ht="18.75">
      <c r="A626" s="102" t="s">
        <v>111</v>
      </c>
      <c r="B626" s="103" t="e">
        <f>IF(AND('IOC Input'!#REF!="M-OP",'IOC Input'!#REF!&lt;50000),'IOC Input'!#REF!,IF(AND('IOC Input'!#REF!="M-OP",'IOC Input'!#REF!&gt;=50000),'IOC Input'!#REF!,""))</f>
        <v>#REF!</v>
      </c>
      <c r="C626" s="103" t="e">
        <f>IF(AND('IOC Input'!#REF!="M-OP",'IOC Input'!#REF!&lt;50000),'IOC Input'!#REF!,IF(AND('IOC Input'!#REF!="M-OP",'IOC Input'!#REF!&gt;=50000),'IOC Input'!#REF!,""))</f>
        <v>#REF!</v>
      </c>
      <c r="D626" s="103" t="e">
        <f>IF(AND('IOC Input'!#REF!="M-OP",'IOC Input'!#REF!&lt;50000),'IOC Input'!#REF!,IF(AND('IOC Input'!#REF!="M-OP",'IOC Input'!#REF!&gt;=50000),'IOC Input'!#REF!,""))</f>
        <v>#REF!</v>
      </c>
      <c r="E626" s="103" t="e">
        <f>IF(AND('IOC Input'!#REF!="M-OP",'IOC Input'!#REF!&lt;50000),'IOC Input'!#REF!,IF(AND('IOC Input'!#REF!="M-OP",'IOC Input'!#REF!&gt;=50000),'IOC Input'!#REF!,""))</f>
        <v>#REF!</v>
      </c>
      <c r="F626" s="103" t="e">
        <f>IF(AND('IOC Input'!#REF!="M-OP",'IOC Input'!#REF!&lt;50000),'IOC Input'!#REF!,IF(AND('IOC Input'!#REF!="M-OP",'IOC Input'!#REF!&gt;=50000),'IOC Input'!#REF!,""))</f>
        <v>#REF!</v>
      </c>
      <c r="G626" s="103" t="e">
        <f>IF(AND('IOC Input'!#REF!="M-OP",'IOC Input'!#REF!&lt;50000),'IOC Input'!#REF!,IF(AND('IOC Input'!#REF!="M-OP",'IOC Input'!#REF!&gt;=50000),'IOC Input'!#REF!,""))</f>
        <v>#REF!</v>
      </c>
      <c r="H626" s="103" t="e">
        <f>IF(AND('IOC Input'!#REF!="M-OP",'IOC Input'!#REF!&lt;50000),'IOC Input'!#REF!,IF(AND('IOC Input'!#REF!="M-OP",'IOC Input'!#REF!&gt;=50000),'IOC Input'!#REF!,""))</f>
        <v>#REF!</v>
      </c>
      <c r="I626" s="103" t="e">
        <f>IF(AND('IOC Input'!#REF!="M-OP",'IOC Input'!#REF!&lt;50000),'IOC Input'!#REF!,IF(AND('IOC Input'!#REF!="M-OP",'IOC Input'!#REF!&gt;=50000),'IOC Input'!#REF!,""))</f>
        <v>#REF!</v>
      </c>
      <c r="J626" s="105" t="e">
        <f>IF(AND('IOC Input'!#REF!="M-OP",'IOC Input'!#REF!&lt;50000),RIGHT('IOC Input'!#REF!,6),IF(AND('IOC Input'!#REF!="M-OP",'IOC Input'!#REF!&gt;=50000),RIGHT('IOC Input'!#REF!,6),""))</f>
        <v>#REF!</v>
      </c>
      <c r="K626" s="106" t="e">
        <f>IF(AND('IOC Input'!#REF!="M-OP",'IOC Input'!#REF!="C"),'IOC Input'!#REF!,"")</f>
        <v>#REF!</v>
      </c>
      <c r="L626" s="106" t="e">
        <f>IF(AND('IOC Input'!#REF!="M-OP",'IOC Input'!#REF!="D"),'IOC Input'!#REF!,"")</f>
        <v>#REF!</v>
      </c>
      <c r="M626" t="e">
        <f t="shared" ref="M626:M632" si="65">IF(SUM(K626:L626)&gt;0,1,0)</f>
        <v>#REF!</v>
      </c>
    </row>
    <row r="627" spans="1:13" ht="18.75">
      <c r="A627" s="102" t="s">
        <v>111</v>
      </c>
      <c r="B627" s="103" t="e">
        <f>IF(AND('IOC Input'!#REF!="M-OP",'IOC Input'!#REF!&lt;50000),'IOC Input'!#REF!,IF(AND('IOC Input'!#REF!="M-OP",'IOC Input'!#REF!&gt;=50000),'IOC Input'!#REF!,""))</f>
        <v>#REF!</v>
      </c>
      <c r="C627" s="103" t="e">
        <f>IF(AND('IOC Input'!#REF!="M-OP",'IOC Input'!#REF!&lt;50000),'IOC Input'!#REF!,IF(AND('IOC Input'!#REF!="M-OP",'IOC Input'!#REF!&gt;=50000),'IOC Input'!#REF!,""))</f>
        <v>#REF!</v>
      </c>
      <c r="D627" s="103" t="e">
        <f>IF(AND('IOC Input'!#REF!="M-OP",'IOC Input'!#REF!&lt;50000),'IOC Input'!#REF!,IF(AND('IOC Input'!#REF!="M-OP",'IOC Input'!#REF!&gt;=50000),'IOC Input'!#REF!,""))</f>
        <v>#REF!</v>
      </c>
      <c r="E627" s="103" t="e">
        <f>IF(AND('IOC Input'!#REF!="M-OP",'IOC Input'!#REF!&lt;50000),'IOC Input'!#REF!,IF(AND('IOC Input'!#REF!="M-OP",'IOC Input'!#REF!&gt;=50000),'IOC Input'!#REF!,""))</f>
        <v>#REF!</v>
      </c>
      <c r="F627" s="103" t="e">
        <f>IF(AND('IOC Input'!#REF!="M-OP",'IOC Input'!#REF!&lt;50000),'IOC Input'!#REF!,IF(AND('IOC Input'!#REF!="M-OP",'IOC Input'!#REF!&gt;=50000),'IOC Input'!#REF!,""))</f>
        <v>#REF!</v>
      </c>
      <c r="G627" s="103" t="e">
        <f>IF(AND('IOC Input'!#REF!="M-OP",'IOC Input'!#REF!&lt;50000),'IOC Input'!#REF!,IF(AND('IOC Input'!#REF!="M-OP",'IOC Input'!#REF!&gt;=50000),'IOC Input'!#REF!,""))</f>
        <v>#REF!</v>
      </c>
      <c r="H627" s="103" t="e">
        <f>IF(AND('IOC Input'!#REF!="M-OP",'IOC Input'!#REF!&lt;50000),'IOC Input'!#REF!,IF(AND('IOC Input'!#REF!="M-OP",'IOC Input'!#REF!&gt;=50000),'IOC Input'!#REF!,""))</f>
        <v>#REF!</v>
      </c>
      <c r="I627" s="103" t="e">
        <f>IF(AND('IOC Input'!#REF!="M-OP",'IOC Input'!#REF!&lt;50000),'IOC Input'!#REF!,IF(AND('IOC Input'!#REF!="M-OP",'IOC Input'!#REF!&gt;=50000),'IOC Input'!#REF!,""))</f>
        <v>#REF!</v>
      </c>
      <c r="J627" s="105" t="e">
        <f>IF(AND('IOC Input'!#REF!="M-OP",'IOC Input'!#REF!&lt;50000),RIGHT('IOC Input'!#REF!,6),IF(AND('IOC Input'!#REF!="M-OP",'IOC Input'!#REF!&gt;=50000),RIGHT('IOC Input'!#REF!,6),""))</f>
        <v>#REF!</v>
      </c>
      <c r="K627" s="106" t="e">
        <f>IF(AND('IOC Input'!#REF!="M-OP",'IOC Input'!#REF!="C"),'IOC Input'!#REF!,"")</f>
        <v>#REF!</v>
      </c>
      <c r="L627" s="106" t="e">
        <f>IF(AND('IOC Input'!#REF!="M-OP",'IOC Input'!#REF!="D"),'IOC Input'!#REF!,"")</f>
        <v>#REF!</v>
      </c>
      <c r="M627" t="e">
        <f t="shared" si="65"/>
        <v>#REF!</v>
      </c>
    </row>
    <row r="628" spans="1:13" ht="18.75">
      <c r="A628" s="102" t="s">
        <v>111</v>
      </c>
      <c r="B628" s="103" t="e">
        <f>IF(AND('IOC Input'!#REF!="M-OP",'IOC Input'!#REF!&lt;50000),'IOC Input'!#REF!,IF(AND('IOC Input'!#REF!="M-OP",'IOC Input'!#REF!&gt;=50000),'IOC Input'!#REF!,""))</f>
        <v>#REF!</v>
      </c>
      <c r="C628" s="103" t="e">
        <f>IF(AND('IOC Input'!#REF!="M-OP",'IOC Input'!#REF!&lt;50000),'IOC Input'!#REF!,IF(AND('IOC Input'!#REF!="M-OP",'IOC Input'!#REF!&gt;=50000),'IOC Input'!#REF!,""))</f>
        <v>#REF!</v>
      </c>
      <c r="D628" s="103" t="e">
        <f>IF(AND('IOC Input'!#REF!="M-OP",'IOC Input'!#REF!&lt;50000),'IOC Input'!#REF!,IF(AND('IOC Input'!#REF!="M-OP",'IOC Input'!#REF!&gt;=50000),'IOC Input'!#REF!,""))</f>
        <v>#REF!</v>
      </c>
      <c r="E628" s="103" t="e">
        <f>IF(AND('IOC Input'!#REF!="M-OP",'IOC Input'!#REF!&lt;50000),'IOC Input'!#REF!,IF(AND('IOC Input'!#REF!="M-OP",'IOC Input'!#REF!&gt;=50000),'IOC Input'!#REF!,""))</f>
        <v>#REF!</v>
      </c>
      <c r="F628" s="103" t="e">
        <f>IF(AND('IOC Input'!#REF!="M-OP",'IOC Input'!#REF!&lt;50000),'IOC Input'!#REF!,IF(AND('IOC Input'!#REF!="M-OP",'IOC Input'!#REF!&gt;=50000),'IOC Input'!#REF!,""))</f>
        <v>#REF!</v>
      </c>
      <c r="G628" s="103" t="e">
        <f>IF(AND('IOC Input'!#REF!="M-OP",'IOC Input'!#REF!&lt;50000),'IOC Input'!#REF!,IF(AND('IOC Input'!#REF!="M-OP",'IOC Input'!#REF!&gt;=50000),'IOC Input'!#REF!,""))</f>
        <v>#REF!</v>
      </c>
      <c r="H628" s="103" t="e">
        <f>IF(AND('IOC Input'!#REF!="M-OP",'IOC Input'!#REF!&lt;50000),'IOC Input'!#REF!,IF(AND('IOC Input'!#REF!="M-OP",'IOC Input'!#REF!&gt;=50000),'IOC Input'!#REF!,""))</f>
        <v>#REF!</v>
      </c>
      <c r="I628" s="103" t="e">
        <f>IF(AND('IOC Input'!#REF!="M-OP",'IOC Input'!#REF!&lt;50000),'IOC Input'!#REF!,IF(AND('IOC Input'!#REF!="M-OP",'IOC Input'!#REF!&gt;=50000),'IOC Input'!#REF!,""))</f>
        <v>#REF!</v>
      </c>
      <c r="J628" s="105" t="e">
        <f>IF(AND('IOC Input'!#REF!="M-OP",'IOC Input'!#REF!&lt;50000),RIGHT('IOC Input'!#REF!,6),IF(AND('IOC Input'!#REF!="M-OP",'IOC Input'!#REF!&gt;=50000),RIGHT('IOC Input'!#REF!,6),""))</f>
        <v>#REF!</v>
      </c>
      <c r="K628" s="106" t="e">
        <f>IF(AND('IOC Input'!#REF!="M-OP",'IOC Input'!#REF!="C"),'IOC Input'!#REF!,"")</f>
        <v>#REF!</v>
      </c>
      <c r="L628" s="106" t="e">
        <f>IF(AND('IOC Input'!#REF!="M-OP",'IOC Input'!#REF!="D"),'IOC Input'!#REF!,"")</f>
        <v>#REF!</v>
      </c>
      <c r="M628" t="e">
        <f t="shared" si="65"/>
        <v>#REF!</v>
      </c>
    </row>
    <row r="629" spans="1:13" ht="18.75">
      <c r="A629" s="102" t="s">
        <v>111</v>
      </c>
      <c r="B629" s="103" t="e">
        <f>IF(AND('IOC Input'!#REF!="M-OP",'IOC Input'!#REF!&lt;50000),'IOC Input'!#REF!,IF(AND('IOC Input'!#REF!="M-OP",'IOC Input'!#REF!&gt;=50000),'IOC Input'!#REF!,""))</f>
        <v>#REF!</v>
      </c>
      <c r="C629" s="103" t="e">
        <f>IF(AND('IOC Input'!#REF!="M-OP",'IOC Input'!#REF!&lt;50000),'IOC Input'!#REF!,IF(AND('IOC Input'!#REF!="M-OP",'IOC Input'!#REF!&gt;=50000),'IOC Input'!#REF!,""))</f>
        <v>#REF!</v>
      </c>
      <c r="D629" s="103" t="e">
        <f>IF(AND('IOC Input'!#REF!="M-OP",'IOC Input'!#REF!&lt;50000),'IOC Input'!#REF!,IF(AND('IOC Input'!#REF!="M-OP",'IOC Input'!#REF!&gt;=50000),'IOC Input'!#REF!,""))</f>
        <v>#REF!</v>
      </c>
      <c r="E629" s="103" t="e">
        <f>IF(AND('IOC Input'!#REF!="M-OP",'IOC Input'!#REF!&lt;50000),'IOC Input'!#REF!,IF(AND('IOC Input'!#REF!="M-OP",'IOC Input'!#REF!&gt;=50000),'IOC Input'!#REF!,""))</f>
        <v>#REF!</v>
      </c>
      <c r="F629" s="103" t="e">
        <f>IF(AND('IOC Input'!#REF!="M-OP",'IOC Input'!#REF!&lt;50000),'IOC Input'!#REF!,IF(AND('IOC Input'!#REF!="M-OP",'IOC Input'!#REF!&gt;=50000),'IOC Input'!#REF!,""))</f>
        <v>#REF!</v>
      </c>
      <c r="G629" s="103" t="e">
        <f>IF(AND('IOC Input'!#REF!="M-OP",'IOC Input'!#REF!&lt;50000),'IOC Input'!#REF!,IF(AND('IOC Input'!#REF!="M-OP",'IOC Input'!#REF!&gt;=50000),'IOC Input'!#REF!,""))</f>
        <v>#REF!</v>
      </c>
      <c r="H629" s="103" t="e">
        <f>IF(AND('IOC Input'!#REF!="M-OP",'IOC Input'!#REF!&lt;50000),'IOC Input'!#REF!,IF(AND('IOC Input'!#REF!="M-OP",'IOC Input'!#REF!&gt;=50000),'IOC Input'!#REF!,""))</f>
        <v>#REF!</v>
      </c>
      <c r="I629" s="103" t="e">
        <f>IF(AND('IOC Input'!#REF!="M-OP",'IOC Input'!#REF!&lt;50000),'IOC Input'!#REF!,IF(AND('IOC Input'!#REF!="M-OP",'IOC Input'!#REF!&gt;=50000),'IOC Input'!#REF!,""))</f>
        <v>#REF!</v>
      </c>
      <c r="J629" s="105" t="e">
        <f>IF(AND('IOC Input'!#REF!="M-OP",'IOC Input'!#REF!&lt;50000),RIGHT('IOC Input'!#REF!,6),IF(AND('IOC Input'!#REF!="M-OP",'IOC Input'!#REF!&gt;=50000),RIGHT('IOC Input'!#REF!,6),""))</f>
        <v>#REF!</v>
      </c>
      <c r="K629" s="106" t="e">
        <f>IF(AND('IOC Input'!#REF!="M-OP",'IOC Input'!#REF!="C"),'IOC Input'!#REF!,"")</f>
        <v>#REF!</v>
      </c>
      <c r="L629" s="106" t="e">
        <f>IF(AND('IOC Input'!#REF!="M-OP",'IOC Input'!#REF!="D"),'IOC Input'!#REF!,"")</f>
        <v>#REF!</v>
      </c>
      <c r="M629" t="e">
        <f t="shared" si="65"/>
        <v>#REF!</v>
      </c>
    </row>
    <row r="630" spans="1:13" ht="18.75">
      <c r="A630" s="102" t="s">
        <v>111</v>
      </c>
      <c r="B630" s="103" t="e">
        <f>IF(AND('IOC Input'!#REF!="M-OP",'IOC Input'!#REF!&lt;50000),'IOC Input'!#REF!,IF(AND('IOC Input'!#REF!="M-OP",'IOC Input'!#REF!&gt;=50000),'IOC Input'!#REF!,""))</f>
        <v>#REF!</v>
      </c>
      <c r="C630" s="103" t="e">
        <f>IF(AND('IOC Input'!#REF!="M-OP",'IOC Input'!#REF!&lt;50000),'IOC Input'!#REF!,IF(AND('IOC Input'!#REF!="M-OP",'IOC Input'!#REF!&gt;=50000),'IOC Input'!#REF!,""))</f>
        <v>#REF!</v>
      </c>
      <c r="D630" s="103" t="e">
        <f>IF(AND('IOC Input'!#REF!="M-OP",'IOC Input'!#REF!&lt;50000),'IOC Input'!#REF!,IF(AND('IOC Input'!#REF!="M-OP",'IOC Input'!#REF!&gt;=50000),'IOC Input'!#REF!,""))</f>
        <v>#REF!</v>
      </c>
      <c r="E630" s="103" t="e">
        <f>IF(AND('IOC Input'!#REF!="M-OP",'IOC Input'!#REF!&lt;50000),'IOC Input'!#REF!,IF(AND('IOC Input'!#REF!="M-OP",'IOC Input'!#REF!&gt;=50000),'IOC Input'!#REF!,""))</f>
        <v>#REF!</v>
      </c>
      <c r="F630" s="103" t="e">
        <f>IF(AND('IOC Input'!#REF!="M-OP",'IOC Input'!#REF!&lt;50000),'IOC Input'!#REF!,IF(AND('IOC Input'!#REF!="M-OP",'IOC Input'!#REF!&gt;=50000),'IOC Input'!#REF!,""))</f>
        <v>#REF!</v>
      </c>
      <c r="G630" s="103" t="e">
        <f>IF(AND('IOC Input'!#REF!="M-OP",'IOC Input'!#REF!&lt;50000),'IOC Input'!#REF!,IF(AND('IOC Input'!#REF!="M-OP",'IOC Input'!#REF!&gt;=50000),'IOC Input'!#REF!,""))</f>
        <v>#REF!</v>
      </c>
      <c r="H630" s="103" t="e">
        <f>IF(AND('IOC Input'!#REF!="M-OP",'IOC Input'!#REF!&lt;50000),'IOC Input'!#REF!,IF(AND('IOC Input'!#REF!="M-OP",'IOC Input'!#REF!&gt;=50000),'IOC Input'!#REF!,""))</f>
        <v>#REF!</v>
      </c>
      <c r="I630" s="103" t="e">
        <f>IF(AND('IOC Input'!#REF!="M-OP",'IOC Input'!#REF!&lt;50000),'IOC Input'!#REF!,IF(AND('IOC Input'!#REF!="M-OP",'IOC Input'!#REF!&gt;=50000),'IOC Input'!#REF!,""))</f>
        <v>#REF!</v>
      </c>
      <c r="J630" s="105" t="e">
        <f>IF(AND('IOC Input'!#REF!="M-OP",'IOC Input'!#REF!&lt;50000),RIGHT('IOC Input'!#REF!,6),IF(AND('IOC Input'!#REF!="M-OP",'IOC Input'!#REF!&gt;=50000),RIGHT('IOC Input'!#REF!,6),""))</f>
        <v>#REF!</v>
      </c>
      <c r="K630" s="106" t="e">
        <f>IF(AND('IOC Input'!#REF!="M-OP",'IOC Input'!#REF!="C"),'IOC Input'!#REF!,"")</f>
        <v>#REF!</v>
      </c>
      <c r="L630" s="106" t="e">
        <f>IF(AND('IOC Input'!#REF!="M-OP",'IOC Input'!#REF!="D"),'IOC Input'!#REF!,"")</f>
        <v>#REF!</v>
      </c>
      <c r="M630" t="e">
        <f t="shared" si="65"/>
        <v>#REF!</v>
      </c>
    </row>
    <row r="631" spans="1:13" ht="18.75">
      <c r="A631" s="102" t="s">
        <v>111</v>
      </c>
      <c r="B631" s="103" t="e">
        <f>IF(AND('IOC Input'!#REF!="M-OP",'IOC Input'!#REF!&lt;50000),'IOC Input'!#REF!,IF(AND('IOC Input'!#REF!="M-OP",'IOC Input'!#REF!&gt;=50000),'IOC Input'!#REF!,""))</f>
        <v>#REF!</v>
      </c>
      <c r="C631" s="103" t="e">
        <f>IF(AND('IOC Input'!#REF!="M-OP",'IOC Input'!#REF!&lt;50000),'IOC Input'!#REF!,IF(AND('IOC Input'!#REF!="M-OP",'IOC Input'!#REF!&gt;=50000),'IOC Input'!#REF!,""))</f>
        <v>#REF!</v>
      </c>
      <c r="D631" s="103" t="e">
        <f>IF(AND('IOC Input'!#REF!="M-OP",'IOC Input'!#REF!&lt;50000),'IOC Input'!#REF!,IF(AND('IOC Input'!#REF!="M-OP",'IOC Input'!#REF!&gt;=50000),'IOC Input'!#REF!,""))</f>
        <v>#REF!</v>
      </c>
      <c r="E631" s="103" t="e">
        <f>IF(AND('IOC Input'!#REF!="M-OP",'IOC Input'!#REF!&lt;50000),'IOC Input'!#REF!,IF(AND('IOC Input'!#REF!="M-OP",'IOC Input'!#REF!&gt;=50000),'IOC Input'!#REF!,""))</f>
        <v>#REF!</v>
      </c>
      <c r="F631" s="103" t="e">
        <f>IF(AND('IOC Input'!#REF!="M-OP",'IOC Input'!#REF!&lt;50000),'IOC Input'!#REF!,IF(AND('IOC Input'!#REF!="M-OP",'IOC Input'!#REF!&gt;=50000),'IOC Input'!#REF!,""))</f>
        <v>#REF!</v>
      </c>
      <c r="G631" s="103" t="e">
        <f>IF(AND('IOC Input'!#REF!="M-OP",'IOC Input'!#REF!&lt;50000),'IOC Input'!#REF!,IF(AND('IOC Input'!#REF!="M-OP",'IOC Input'!#REF!&gt;=50000),'IOC Input'!#REF!,""))</f>
        <v>#REF!</v>
      </c>
      <c r="H631" s="103" t="e">
        <f>IF(AND('IOC Input'!#REF!="M-OP",'IOC Input'!#REF!&lt;50000),'IOC Input'!#REF!,IF(AND('IOC Input'!#REF!="M-OP",'IOC Input'!#REF!&gt;=50000),'IOC Input'!#REF!,""))</f>
        <v>#REF!</v>
      </c>
      <c r="I631" s="103" t="e">
        <f>IF(AND('IOC Input'!#REF!="M-OP",'IOC Input'!#REF!&lt;50000),'IOC Input'!#REF!,IF(AND('IOC Input'!#REF!="M-OP",'IOC Input'!#REF!&gt;=50000),'IOC Input'!#REF!,""))</f>
        <v>#REF!</v>
      </c>
      <c r="J631" s="105" t="e">
        <f>IF(AND('IOC Input'!#REF!="M-OP",'IOC Input'!#REF!&lt;50000),RIGHT('IOC Input'!#REF!,6),IF(AND('IOC Input'!#REF!="M-OP",'IOC Input'!#REF!&gt;=50000),RIGHT('IOC Input'!#REF!,6),""))</f>
        <v>#REF!</v>
      </c>
      <c r="K631" s="106" t="e">
        <f>IF(AND('IOC Input'!#REF!="M-OP",'IOC Input'!#REF!="C"),'IOC Input'!#REF!,"")</f>
        <v>#REF!</v>
      </c>
      <c r="L631" s="106" t="e">
        <f>IF(AND('IOC Input'!#REF!="M-OP",'IOC Input'!#REF!="D"),'IOC Input'!#REF!,"")</f>
        <v>#REF!</v>
      </c>
      <c r="M631" t="e">
        <f t="shared" si="65"/>
        <v>#REF!</v>
      </c>
    </row>
    <row r="632" spans="1:13" ht="18.75">
      <c r="A632" s="102" t="s">
        <v>111</v>
      </c>
      <c r="B632" s="103" t="e">
        <f>IF(AND('IOC Input'!#REF!="M-OP",'IOC Input'!#REF!&lt;50000),'IOC Input'!#REF!,IF(AND('IOC Input'!#REF!="M-OP",'IOC Input'!#REF!&gt;=50000),'IOC Input'!#REF!,""))</f>
        <v>#REF!</v>
      </c>
      <c r="C632" s="103" t="e">
        <f>IF(AND('IOC Input'!#REF!="M-OP",'IOC Input'!#REF!&lt;50000),'IOC Input'!#REF!,IF(AND('IOC Input'!#REF!="M-OP",'IOC Input'!#REF!&gt;=50000),'IOC Input'!#REF!,""))</f>
        <v>#REF!</v>
      </c>
      <c r="D632" s="103" t="e">
        <f>IF(AND('IOC Input'!#REF!="M-OP",'IOC Input'!#REF!&lt;50000),'IOC Input'!#REF!,IF(AND('IOC Input'!#REF!="M-OP",'IOC Input'!#REF!&gt;=50000),'IOC Input'!#REF!,""))</f>
        <v>#REF!</v>
      </c>
      <c r="E632" s="103" t="e">
        <f>IF(AND('IOC Input'!#REF!="M-OP",'IOC Input'!#REF!&lt;50000),'IOC Input'!#REF!,IF(AND('IOC Input'!#REF!="M-OP",'IOC Input'!#REF!&gt;=50000),'IOC Input'!#REF!,""))</f>
        <v>#REF!</v>
      </c>
      <c r="F632" s="103" t="e">
        <f>IF(AND('IOC Input'!#REF!="M-OP",'IOC Input'!#REF!&lt;50000),'IOC Input'!#REF!,IF(AND('IOC Input'!#REF!="M-OP",'IOC Input'!#REF!&gt;=50000),'IOC Input'!#REF!,""))</f>
        <v>#REF!</v>
      </c>
      <c r="G632" s="103" t="e">
        <f>IF(AND('IOC Input'!#REF!="M-OP",'IOC Input'!#REF!&lt;50000),'IOC Input'!#REF!,IF(AND('IOC Input'!#REF!="M-OP",'IOC Input'!#REF!&gt;=50000),'IOC Input'!#REF!,""))</f>
        <v>#REF!</v>
      </c>
      <c r="H632" s="107"/>
      <c r="I632" s="103" t="e">
        <f>IF(AND('IOC Input'!#REF!="M-OP",'IOC Input'!#REF!&lt;50000),'IOC Input'!#REF!,IF(AND('IOC Input'!#REF!="M-OP",'IOC Input'!#REF!&gt;=50000),'IOC Input'!#REF!,""))</f>
        <v>#REF!</v>
      </c>
      <c r="J632" s="105" t="e">
        <f>IF(AND('IOC Input'!#REF!="M-OP",'IOC Input'!#REF!&lt;50000),RIGHT('IOC Input'!#REF!,6),IF(AND('IOC Input'!#REF!="M-OP",'IOC Input'!#REF!&gt;=50000),RIGHT('IOC Input'!#REF!,6),""))</f>
        <v>#REF!</v>
      </c>
      <c r="K632" s="106" t="e">
        <f>IF(AND('IOC Input'!#REF!="M-OP",'IOC Input'!#REF!="C"),'IOC Input'!#REF!,"")</f>
        <v>#REF!</v>
      </c>
      <c r="L632" s="106" t="e">
        <f>IF(AND('IOC Input'!#REF!="M-OP",'IOC Input'!#REF!="D"),'IOC Input'!#REF!,"")</f>
        <v>#REF!</v>
      </c>
      <c r="M632" t="e">
        <f t="shared" si="65"/>
        <v>#REF!</v>
      </c>
    </row>
    <row r="633" spans="1:13" ht="18.75">
      <c r="A633" s="102"/>
      <c r="B633" s="103"/>
      <c r="C633" s="104"/>
      <c r="D633" s="103"/>
      <c r="E633" s="104"/>
      <c r="F633" s="103"/>
      <c r="G633" s="103"/>
      <c r="H633" s="104"/>
      <c r="I633" s="103"/>
      <c r="J633" s="105"/>
      <c r="K633" s="106"/>
      <c r="L633" s="106"/>
    </row>
    <row r="634" spans="1:13" ht="18.75">
      <c r="A634" s="102" t="s">
        <v>111</v>
      </c>
      <c r="B634" s="103" t="e">
        <f>IF(AND('IOC Input'!#REF!="M-OP",'IOC Input'!#REF!&lt;50000),"119503",IF(AND('IOC Input'!#REF!="M-OP",'IOC Input'!#REF!&gt;=50000),"119500",""))</f>
        <v>#REF!</v>
      </c>
      <c r="C634" s="104"/>
      <c r="D634" s="103"/>
      <c r="E634" s="104"/>
      <c r="F634" s="103"/>
      <c r="G634" s="103"/>
      <c r="H634" s="103" t="e">
        <f>IF(AND('IOC Input'!#REF!="M-OP",'IOC Input'!#REF!&lt;50000),'IOC Input'!#REF!,IF(AND('IOC Input'!#REF!="M-OP",'IOC Input'!#REF!&gt;=50000),'IOC Input'!#REF!,""))</f>
        <v>#REF!</v>
      </c>
      <c r="I634" s="103" t="e">
        <f>+I635</f>
        <v>#REF!</v>
      </c>
      <c r="J634" s="105" t="e">
        <f>+J635</f>
        <v>#REF!</v>
      </c>
      <c r="K634" s="106" t="e">
        <f>IF(AND('IOC Input'!#REF!="M-OP",'IOC Input'!#REF!="C"),'IOC Input'!#REF!,"")</f>
        <v>#REF!</v>
      </c>
      <c r="L634" s="106" t="e">
        <f>IF(AND('IOC Input'!#REF!="M-OP",'IOC Input'!#REF!="D"),'IOC Input'!#REF!,"")</f>
        <v>#REF!</v>
      </c>
      <c r="M634" t="e">
        <f>IF(SUM(K634:L634)&gt;0,1,0)</f>
        <v>#REF!</v>
      </c>
    </row>
    <row r="635" spans="1:13" ht="18.75">
      <c r="A635" s="102" t="s">
        <v>111</v>
      </c>
      <c r="B635" s="103" t="e">
        <f>IF(AND('IOC Input'!#REF!="M-OP",'IOC Input'!#REF!&lt;50000),'IOC Input'!#REF!,IF(AND('IOC Input'!#REF!="M-OP",'IOC Input'!#REF!&gt;=50000),'IOC Input'!#REF!,""))</f>
        <v>#REF!</v>
      </c>
      <c r="C635" s="103" t="e">
        <f>IF(AND('IOC Input'!#REF!="M-OP",'IOC Input'!#REF!&lt;50000),'IOC Input'!#REF!,IF(AND('IOC Input'!#REF!="M-OP",'IOC Input'!#REF!&gt;=50000),'IOC Input'!#REF!,""))</f>
        <v>#REF!</v>
      </c>
      <c r="D635" s="103" t="e">
        <f>IF(AND('IOC Input'!#REF!="M-OP",'IOC Input'!#REF!&lt;50000),'IOC Input'!#REF!,IF(AND('IOC Input'!#REF!="M-OP",'IOC Input'!#REF!&gt;=50000),'IOC Input'!#REF!,""))</f>
        <v>#REF!</v>
      </c>
      <c r="E635" s="103" t="e">
        <f>IF(AND('IOC Input'!#REF!="M-OP",'IOC Input'!#REF!&lt;50000),'IOC Input'!#REF!,IF(AND('IOC Input'!#REF!="M-OP",'IOC Input'!#REF!&gt;=50000),'IOC Input'!#REF!,""))</f>
        <v>#REF!</v>
      </c>
      <c r="F635" s="103" t="e">
        <f>IF(AND('IOC Input'!#REF!="M-OP",'IOC Input'!#REF!&lt;50000),'IOC Input'!#REF!,IF(AND('IOC Input'!#REF!="M-OP",'IOC Input'!#REF!&gt;=50000),'IOC Input'!#REF!,""))</f>
        <v>#REF!</v>
      </c>
      <c r="G635" s="103" t="e">
        <f>IF(AND('IOC Input'!#REF!="M-OP",'IOC Input'!#REF!&lt;50000),'IOC Input'!#REF!,IF(AND('IOC Input'!#REF!="M-OP",'IOC Input'!#REF!&gt;=50000),'IOC Input'!#REF!,""))</f>
        <v>#REF!</v>
      </c>
      <c r="H635" s="103" t="e">
        <f>IF(AND('IOC Input'!#REF!="M-OP",'IOC Input'!#REF!&lt;50000),'IOC Input'!#REF!,IF(AND('IOC Input'!#REF!="M-OP",'IOC Input'!#REF!&gt;=50000),'IOC Input'!#REF!,""))</f>
        <v>#REF!</v>
      </c>
      <c r="I635" s="103" t="e">
        <f>IF(AND('IOC Input'!#REF!="M-OP",'IOC Input'!#REF!&lt;50000),'IOC Input'!#REF!,IF(AND('IOC Input'!#REF!="M-OP",'IOC Input'!#REF!&gt;=50000),'IOC Input'!#REF!,""))</f>
        <v>#REF!</v>
      </c>
      <c r="J635" s="105" t="e">
        <f>IF(AND('IOC Input'!#REF!="M-OP",'IOC Input'!#REF!&lt;50000),RIGHT('IOC Input'!#REF!,6),IF(AND('IOC Input'!#REF!="M-OP",'IOC Input'!#REF!&gt;=50000),RIGHT('IOC Input'!#REF!,6),""))</f>
        <v>#REF!</v>
      </c>
      <c r="K635" s="106" t="e">
        <f>IF(AND('IOC Input'!#REF!="M-OP",'IOC Input'!#REF!="C"),'IOC Input'!#REF!,"")</f>
        <v>#REF!</v>
      </c>
      <c r="L635" s="106" t="e">
        <f>IF(AND('IOC Input'!#REF!="M-OP",'IOC Input'!#REF!="D"),'IOC Input'!#REF!,"")</f>
        <v>#REF!</v>
      </c>
      <c r="M635" t="e">
        <f t="shared" ref="M635:M641" si="66">IF(SUM(K635:L635)&gt;0,1,0)</f>
        <v>#REF!</v>
      </c>
    </row>
    <row r="636" spans="1:13" ht="18.75">
      <c r="A636" s="102" t="s">
        <v>111</v>
      </c>
      <c r="B636" s="103" t="e">
        <f>IF(AND('IOC Input'!#REF!="M-OP",'IOC Input'!#REF!&lt;50000),'IOC Input'!#REF!,IF(AND('IOC Input'!#REF!="M-OP",'IOC Input'!#REF!&gt;=50000),'IOC Input'!#REF!,""))</f>
        <v>#REF!</v>
      </c>
      <c r="C636" s="103" t="e">
        <f>IF(AND('IOC Input'!#REF!="M-OP",'IOC Input'!#REF!&lt;50000),'IOC Input'!#REF!,IF(AND('IOC Input'!#REF!="M-OP",'IOC Input'!#REF!&gt;=50000),'IOC Input'!#REF!,""))</f>
        <v>#REF!</v>
      </c>
      <c r="D636" s="103" t="e">
        <f>IF(AND('IOC Input'!#REF!="M-OP",'IOC Input'!#REF!&lt;50000),'IOC Input'!#REF!,IF(AND('IOC Input'!#REF!="M-OP",'IOC Input'!#REF!&gt;=50000),'IOC Input'!#REF!,""))</f>
        <v>#REF!</v>
      </c>
      <c r="E636" s="103" t="e">
        <f>IF(AND('IOC Input'!#REF!="M-OP",'IOC Input'!#REF!&lt;50000),'IOC Input'!#REF!,IF(AND('IOC Input'!#REF!="M-OP",'IOC Input'!#REF!&gt;=50000),'IOC Input'!#REF!,""))</f>
        <v>#REF!</v>
      </c>
      <c r="F636" s="103" t="e">
        <f>IF(AND('IOC Input'!#REF!="M-OP",'IOC Input'!#REF!&lt;50000),'IOC Input'!#REF!,IF(AND('IOC Input'!#REF!="M-OP",'IOC Input'!#REF!&gt;=50000),'IOC Input'!#REF!,""))</f>
        <v>#REF!</v>
      </c>
      <c r="G636" s="103" t="e">
        <f>IF(AND('IOC Input'!#REF!="M-OP",'IOC Input'!#REF!&lt;50000),'IOC Input'!#REF!,IF(AND('IOC Input'!#REF!="M-OP",'IOC Input'!#REF!&gt;=50000),'IOC Input'!#REF!,""))</f>
        <v>#REF!</v>
      </c>
      <c r="H636" s="103" t="e">
        <f>IF(AND('IOC Input'!#REF!="M-OP",'IOC Input'!#REF!&lt;50000),'IOC Input'!#REF!,IF(AND('IOC Input'!#REF!="M-OP",'IOC Input'!#REF!&gt;=50000),'IOC Input'!#REF!,""))</f>
        <v>#REF!</v>
      </c>
      <c r="I636" s="103" t="e">
        <f>IF(AND('IOC Input'!#REF!="M-OP",'IOC Input'!#REF!&lt;50000),'IOC Input'!#REF!,IF(AND('IOC Input'!#REF!="M-OP",'IOC Input'!#REF!&gt;=50000),'IOC Input'!#REF!,""))</f>
        <v>#REF!</v>
      </c>
      <c r="J636" s="105" t="e">
        <f>IF(AND('IOC Input'!#REF!="M-OP",'IOC Input'!#REF!&lt;50000),RIGHT('IOC Input'!#REF!,6),IF(AND('IOC Input'!#REF!="M-OP",'IOC Input'!#REF!&gt;=50000),RIGHT('IOC Input'!#REF!,6),""))</f>
        <v>#REF!</v>
      </c>
      <c r="K636" s="106" t="e">
        <f>IF(AND('IOC Input'!#REF!="M-OP",'IOC Input'!#REF!="C"),'IOC Input'!#REF!,"")</f>
        <v>#REF!</v>
      </c>
      <c r="L636" s="106" t="e">
        <f>IF(AND('IOC Input'!#REF!="M-OP",'IOC Input'!#REF!="D"),'IOC Input'!#REF!,"")</f>
        <v>#REF!</v>
      </c>
      <c r="M636" t="e">
        <f t="shared" si="66"/>
        <v>#REF!</v>
      </c>
    </row>
    <row r="637" spans="1:13" ht="18.75">
      <c r="A637" s="102" t="s">
        <v>111</v>
      </c>
      <c r="B637" s="103" t="e">
        <f>IF(AND('IOC Input'!#REF!="M-OP",'IOC Input'!#REF!&lt;50000),'IOC Input'!#REF!,IF(AND('IOC Input'!#REF!="M-OP",'IOC Input'!#REF!&gt;=50000),'IOC Input'!#REF!,""))</f>
        <v>#REF!</v>
      </c>
      <c r="C637" s="103" t="e">
        <f>IF(AND('IOC Input'!#REF!="M-OP",'IOC Input'!#REF!&lt;50000),'IOC Input'!#REF!,IF(AND('IOC Input'!#REF!="M-OP",'IOC Input'!#REF!&gt;=50000),'IOC Input'!#REF!,""))</f>
        <v>#REF!</v>
      </c>
      <c r="D637" s="103" t="e">
        <f>IF(AND('IOC Input'!#REF!="M-OP",'IOC Input'!#REF!&lt;50000),'IOC Input'!#REF!,IF(AND('IOC Input'!#REF!="M-OP",'IOC Input'!#REF!&gt;=50000),'IOC Input'!#REF!,""))</f>
        <v>#REF!</v>
      </c>
      <c r="E637" s="103" t="e">
        <f>IF(AND('IOC Input'!#REF!="M-OP",'IOC Input'!#REF!&lt;50000),'IOC Input'!#REF!,IF(AND('IOC Input'!#REF!="M-OP",'IOC Input'!#REF!&gt;=50000),'IOC Input'!#REF!,""))</f>
        <v>#REF!</v>
      </c>
      <c r="F637" s="103" t="e">
        <f>IF(AND('IOC Input'!#REF!="M-OP",'IOC Input'!#REF!&lt;50000),'IOC Input'!#REF!,IF(AND('IOC Input'!#REF!="M-OP",'IOC Input'!#REF!&gt;=50000),'IOC Input'!#REF!,""))</f>
        <v>#REF!</v>
      </c>
      <c r="G637" s="103" t="e">
        <f>IF(AND('IOC Input'!#REF!="M-OP",'IOC Input'!#REF!&lt;50000),'IOC Input'!#REF!,IF(AND('IOC Input'!#REF!="M-OP",'IOC Input'!#REF!&gt;=50000),'IOC Input'!#REF!,""))</f>
        <v>#REF!</v>
      </c>
      <c r="H637" s="103" t="e">
        <f>IF(AND('IOC Input'!#REF!="M-OP",'IOC Input'!#REF!&lt;50000),'IOC Input'!#REF!,IF(AND('IOC Input'!#REF!="M-OP",'IOC Input'!#REF!&gt;=50000),'IOC Input'!#REF!,""))</f>
        <v>#REF!</v>
      </c>
      <c r="I637" s="103" t="e">
        <f>IF(AND('IOC Input'!#REF!="M-OP",'IOC Input'!#REF!&lt;50000),'IOC Input'!#REF!,IF(AND('IOC Input'!#REF!="M-OP",'IOC Input'!#REF!&gt;=50000),'IOC Input'!#REF!,""))</f>
        <v>#REF!</v>
      </c>
      <c r="J637" s="105" t="e">
        <f>IF(AND('IOC Input'!#REF!="M-OP",'IOC Input'!#REF!&lt;50000),RIGHT('IOC Input'!#REF!,6),IF(AND('IOC Input'!#REF!="M-OP",'IOC Input'!#REF!&gt;=50000),RIGHT('IOC Input'!#REF!,6),""))</f>
        <v>#REF!</v>
      </c>
      <c r="K637" s="106" t="e">
        <f>IF(AND('IOC Input'!#REF!="M-OP",'IOC Input'!#REF!="C"),'IOC Input'!#REF!,"")</f>
        <v>#REF!</v>
      </c>
      <c r="L637" s="106" t="e">
        <f>IF(AND('IOC Input'!#REF!="M-OP",'IOC Input'!#REF!="D"),'IOC Input'!#REF!,"")</f>
        <v>#REF!</v>
      </c>
      <c r="M637" t="e">
        <f t="shared" si="66"/>
        <v>#REF!</v>
      </c>
    </row>
    <row r="638" spans="1:13" ht="18.75">
      <c r="A638" s="102" t="s">
        <v>111</v>
      </c>
      <c r="B638" s="103" t="e">
        <f>IF(AND('IOC Input'!#REF!="M-OP",'IOC Input'!#REF!&lt;50000),'IOC Input'!#REF!,IF(AND('IOC Input'!#REF!="M-OP",'IOC Input'!#REF!&gt;=50000),'IOC Input'!#REF!,""))</f>
        <v>#REF!</v>
      </c>
      <c r="C638" s="103" t="e">
        <f>IF(AND('IOC Input'!#REF!="M-OP",'IOC Input'!#REF!&lt;50000),'IOC Input'!#REF!,IF(AND('IOC Input'!#REF!="M-OP",'IOC Input'!#REF!&gt;=50000),'IOC Input'!#REF!,""))</f>
        <v>#REF!</v>
      </c>
      <c r="D638" s="103" t="e">
        <f>IF(AND('IOC Input'!#REF!="M-OP",'IOC Input'!#REF!&lt;50000),'IOC Input'!#REF!,IF(AND('IOC Input'!#REF!="M-OP",'IOC Input'!#REF!&gt;=50000),'IOC Input'!#REF!,""))</f>
        <v>#REF!</v>
      </c>
      <c r="E638" s="103" t="e">
        <f>IF(AND('IOC Input'!#REF!="M-OP",'IOC Input'!#REF!&lt;50000),'IOC Input'!#REF!,IF(AND('IOC Input'!#REF!="M-OP",'IOC Input'!#REF!&gt;=50000),'IOC Input'!#REF!,""))</f>
        <v>#REF!</v>
      </c>
      <c r="F638" s="103" t="e">
        <f>IF(AND('IOC Input'!#REF!="M-OP",'IOC Input'!#REF!&lt;50000),'IOC Input'!#REF!,IF(AND('IOC Input'!#REF!="M-OP",'IOC Input'!#REF!&gt;=50000),'IOC Input'!#REF!,""))</f>
        <v>#REF!</v>
      </c>
      <c r="G638" s="103" t="e">
        <f>IF(AND('IOC Input'!#REF!="M-OP",'IOC Input'!#REF!&lt;50000),'IOC Input'!#REF!,IF(AND('IOC Input'!#REF!="M-OP",'IOC Input'!#REF!&gt;=50000),'IOC Input'!#REF!,""))</f>
        <v>#REF!</v>
      </c>
      <c r="H638" s="103" t="e">
        <f>IF(AND('IOC Input'!#REF!="M-OP",'IOC Input'!#REF!&lt;50000),'IOC Input'!#REF!,IF(AND('IOC Input'!#REF!="M-OP",'IOC Input'!#REF!&gt;=50000),'IOC Input'!#REF!,""))</f>
        <v>#REF!</v>
      </c>
      <c r="I638" s="103" t="e">
        <f>IF(AND('IOC Input'!#REF!="M-OP",'IOC Input'!#REF!&lt;50000),'IOC Input'!#REF!,IF(AND('IOC Input'!#REF!="M-OP",'IOC Input'!#REF!&gt;=50000),'IOC Input'!#REF!,""))</f>
        <v>#REF!</v>
      </c>
      <c r="J638" s="105" t="e">
        <f>IF(AND('IOC Input'!#REF!="M-OP",'IOC Input'!#REF!&lt;50000),RIGHT('IOC Input'!#REF!,6),IF(AND('IOC Input'!#REF!="M-OP",'IOC Input'!#REF!&gt;=50000),RIGHT('IOC Input'!#REF!,6),""))</f>
        <v>#REF!</v>
      </c>
      <c r="K638" s="106" t="e">
        <f>IF(AND('IOC Input'!#REF!="M-OP",'IOC Input'!#REF!="C"),'IOC Input'!#REF!,"")</f>
        <v>#REF!</v>
      </c>
      <c r="L638" s="106" t="e">
        <f>IF(AND('IOC Input'!#REF!="M-OP",'IOC Input'!#REF!="D"),'IOC Input'!#REF!,"")</f>
        <v>#REF!</v>
      </c>
      <c r="M638" t="e">
        <f t="shared" si="66"/>
        <v>#REF!</v>
      </c>
    </row>
    <row r="639" spans="1:13" ht="18.75">
      <c r="A639" s="102" t="s">
        <v>111</v>
      </c>
      <c r="B639" s="103" t="e">
        <f>IF(AND('IOC Input'!#REF!="M-OP",'IOC Input'!#REF!&lt;50000),'IOC Input'!#REF!,IF(AND('IOC Input'!#REF!="M-OP",'IOC Input'!#REF!&gt;=50000),'IOC Input'!#REF!,""))</f>
        <v>#REF!</v>
      </c>
      <c r="C639" s="103" t="e">
        <f>IF(AND('IOC Input'!#REF!="M-OP",'IOC Input'!#REF!&lt;50000),'IOC Input'!#REF!,IF(AND('IOC Input'!#REF!="M-OP",'IOC Input'!#REF!&gt;=50000),'IOC Input'!#REF!,""))</f>
        <v>#REF!</v>
      </c>
      <c r="D639" s="103" t="e">
        <f>IF(AND('IOC Input'!#REF!="M-OP",'IOC Input'!#REF!&lt;50000),'IOC Input'!#REF!,IF(AND('IOC Input'!#REF!="M-OP",'IOC Input'!#REF!&gt;=50000),'IOC Input'!#REF!,""))</f>
        <v>#REF!</v>
      </c>
      <c r="E639" s="103" t="e">
        <f>IF(AND('IOC Input'!#REF!="M-OP",'IOC Input'!#REF!&lt;50000),'IOC Input'!#REF!,IF(AND('IOC Input'!#REF!="M-OP",'IOC Input'!#REF!&gt;=50000),'IOC Input'!#REF!,""))</f>
        <v>#REF!</v>
      </c>
      <c r="F639" s="103" t="e">
        <f>IF(AND('IOC Input'!#REF!="M-OP",'IOC Input'!#REF!&lt;50000),'IOC Input'!#REF!,IF(AND('IOC Input'!#REF!="M-OP",'IOC Input'!#REF!&gt;=50000),'IOC Input'!#REF!,""))</f>
        <v>#REF!</v>
      </c>
      <c r="G639" s="103" t="e">
        <f>IF(AND('IOC Input'!#REF!="M-OP",'IOC Input'!#REF!&lt;50000),'IOC Input'!#REF!,IF(AND('IOC Input'!#REF!="M-OP",'IOC Input'!#REF!&gt;=50000),'IOC Input'!#REF!,""))</f>
        <v>#REF!</v>
      </c>
      <c r="H639" s="103" t="e">
        <f>IF(AND('IOC Input'!#REF!="M-OP",'IOC Input'!#REF!&lt;50000),'IOC Input'!#REF!,IF(AND('IOC Input'!#REF!="M-OP",'IOC Input'!#REF!&gt;=50000),'IOC Input'!#REF!,""))</f>
        <v>#REF!</v>
      </c>
      <c r="I639" s="103" t="e">
        <f>IF(AND('IOC Input'!#REF!="M-OP",'IOC Input'!#REF!&lt;50000),'IOC Input'!#REF!,IF(AND('IOC Input'!#REF!="M-OP",'IOC Input'!#REF!&gt;=50000),'IOC Input'!#REF!,""))</f>
        <v>#REF!</v>
      </c>
      <c r="J639" s="105" t="e">
        <f>IF(AND('IOC Input'!#REF!="M-OP",'IOC Input'!#REF!&lt;50000),RIGHT('IOC Input'!#REF!,6),IF(AND('IOC Input'!#REF!="M-OP",'IOC Input'!#REF!&gt;=50000),RIGHT('IOC Input'!#REF!,6),""))</f>
        <v>#REF!</v>
      </c>
      <c r="K639" s="106" t="e">
        <f>IF(AND('IOC Input'!#REF!="M-OP",'IOC Input'!#REF!="C"),'IOC Input'!#REF!,"")</f>
        <v>#REF!</v>
      </c>
      <c r="L639" s="106" t="e">
        <f>IF(AND('IOC Input'!#REF!="M-OP",'IOC Input'!#REF!="D"),'IOC Input'!#REF!,"")</f>
        <v>#REF!</v>
      </c>
      <c r="M639" t="e">
        <f t="shared" si="66"/>
        <v>#REF!</v>
      </c>
    </row>
    <row r="640" spans="1:13" ht="18.75">
      <c r="A640" s="102" t="s">
        <v>111</v>
      </c>
      <c r="B640" s="103" t="e">
        <f>IF(AND('IOC Input'!#REF!="M-OP",'IOC Input'!#REF!&lt;50000),'IOC Input'!#REF!,IF(AND('IOC Input'!#REF!="M-OP",'IOC Input'!#REF!&gt;=50000),'IOC Input'!#REF!,""))</f>
        <v>#REF!</v>
      </c>
      <c r="C640" s="103" t="e">
        <f>IF(AND('IOC Input'!#REF!="M-OP",'IOC Input'!#REF!&lt;50000),'IOC Input'!#REF!,IF(AND('IOC Input'!#REF!="M-OP",'IOC Input'!#REF!&gt;=50000),'IOC Input'!#REF!,""))</f>
        <v>#REF!</v>
      </c>
      <c r="D640" s="103" t="e">
        <f>IF(AND('IOC Input'!#REF!="M-OP",'IOC Input'!#REF!&lt;50000),'IOC Input'!#REF!,IF(AND('IOC Input'!#REF!="M-OP",'IOC Input'!#REF!&gt;=50000),'IOC Input'!#REF!,""))</f>
        <v>#REF!</v>
      </c>
      <c r="E640" s="103" t="e">
        <f>IF(AND('IOC Input'!#REF!="M-OP",'IOC Input'!#REF!&lt;50000),'IOC Input'!#REF!,IF(AND('IOC Input'!#REF!="M-OP",'IOC Input'!#REF!&gt;=50000),'IOC Input'!#REF!,""))</f>
        <v>#REF!</v>
      </c>
      <c r="F640" s="103" t="e">
        <f>IF(AND('IOC Input'!#REF!="M-OP",'IOC Input'!#REF!&lt;50000),'IOC Input'!#REF!,IF(AND('IOC Input'!#REF!="M-OP",'IOC Input'!#REF!&gt;=50000),'IOC Input'!#REF!,""))</f>
        <v>#REF!</v>
      </c>
      <c r="G640" s="103" t="e">
        <f>IF(AND('IOC Input'!#REF!="M-OP",'IOC Input'!#REF!&lt;50000),'IOC Input'!#REF!,IF(AND('IOC Input'!#REF!="M-OP",'IOC Input'!#REF!&gt;=50000),'IOC Input'!#REF!,""))</f>
        <v>#REF!</v>
      </c>
      <c r="H640" s="103" t="e">
        <f>IF(AND('IOC Input'!#REF!="M-OP",'IOC Input'!#REF!&lt;50000),'IOC Input'!#REF!,IF(AND('IOC Input'!#REF!="M-OP",'IOC Input'!#REF!&gt;=50000),'IOC Input'!#REF!,""))</f>
        <v>#REF!</v>
      </c>
      <c r="I640" s="103" t="e">
        <f>IF(AND('IOC Input'!#REF!="M-OP",'IOC Input'!#REF!&lt;50000),'IOC Input'!#REF!,IF(AND('IOC Input'!#REF!="M-OP",'IOC Input'!#REF!&gt;=50000),'IOC Input'!#REF!,""))</f>
        <v>#REF!</v>
      </c>
      <c r="J640" s="105" t="e">
        <f>IF(AND('IOC Input'!#REF!="M-OP",'IOC Input'!#REF!&lt;50000),RIGHT('IOC Input'!#REF!,6),IF(AND('IOC Input'!#REF!="M-OP",'IOC Input'!#REF!&gt;=50000),RIGHT('IOC Input'!#REF!,6),""))</f>
        <v>#REF!</v>
      </c>
      <c r="K640" s="106" t="e">
        <f>IF(AND('IOC Input'!#REF!="M-OP",'IOC Input'!#REF!="C"),'IOC Input'!#REF!,"")</f>
        <v>#REF!</v>
      </c>
      <c r="L640" s="106" t="e">
        <f>IF(AND('IOC Input'!#REF!="M-OP",'IOC Input'!#REF!="D"),'IOC Input'!#REF!,"")</f>
        <v>#REF!</v>
      </c>
      <c r="M640" t="e">
        <f t="shared" si="66"/>
        <v>#REF!</v>
      </c>
    </row>
    <row r="641" spans="1:13" ht="18.75">
      <c r="A641" s="102" t="s">
        <v>111</v>
      </c>
      <c r="B641" s="103" t="e">
        <f>IF(AND('IOC Input'!#REF!="M-OP",'IOC Input'!#REF!&lt;50000),'IOC Input'!#REF!,IF(AND('IOC Input'!#REF!="M-OP",'IOC Input'!#REF!&gt;=50000),'IOC Input'!#REF!,""))</f>
        <v>#REF!</v>
      </c>
      <c r="C641" s="103" t="e">
        <f>IF(AND('IOC Input'!#REF!="M-OP",'IOC Input'!#REF!&lt;50000),'IOC Input'!#REF!,IF(AND('IOC Input'!#REF!="M-OP",'IOC Input'!#REF!&gt;=50000),'IOC Input'!#REF!,""))</f>
        <v>#REF!</v>
      </c>
      <c r="D641" s="103" t="e">
        <f>IF(AND('IOC Input'!#REF!="M-OP",'IOC Input'!#REF!&lt;50000),'IOC Input'!#REF!,IF(AND('IOC Input'!#REF!="M-OP",'IOC Input'!#REF!&gt;=50000),'IOC Input'!#REF!,""))</f>
        <v>#REF!</v>
      </c>
      <c r="E641" s="103" t="e">
        <f>IF(AND('IOC Input'!#REF!="M-OP",'IOC Input'!#REF!&lt;50000),'IOC Input'!#REF!,IF(AND('IOC Input'!#REF!="M-OP",'IOC Input'!#REF!&gt;=50000),'IOC Input'!#REF!,""))</f>
        <v>#REF!</v>
      </c>
      <c r="F641" s="103" t="e">
        <f>IF(AND('IOC Input'!#REF!="M-OP",'IOC Input'!#REF!&lt;50000),'IOC Input'!#REF!,IF(AND('IOC Input'!#REF!="M-OP",'IOC Input'!#REF!&gt;=50000),'IOC Input'!#REF!,""))</f>
        <v>#REF!</v>
      </c>
      <c r="G641" s="103" t="e">
        <f>IF(AND('IOC Input'!#REF!="M-OP",'IOC Input'!#REF!&lt;50000),'IOC Input'!#REF!,IF(AND('IOC Input'!#REF!="M-OP",'IOC Input'!#REF!&gt;=50000),'IOC Input'!#REF!,""))</f>
        <v>#REF!</v>
      </c>
      <c r="H641" s="107"/>
      <c r="I641" s="103" t="e">
        <f>IF(AND('IOC Input'!#REF!="M-OP",'IOC Input'!#REF!&lt;50000),'IOC Input'!#REF!,IF(AND('IOC Input'!#REF!="M-OP",'IOC Input'!#REF!&gt;=50000),'IOC Input'!#REF!,""))</f>
        <v>#REF!</v>
      </c>
      <c r="J641" s="105" t="e">
        <f>IF(AND('IOC Input'!#REF!="M-OP",'IOC Input'!#REF!&lt;50000),RIGHT('IOC Input'!#REF!,6),IF(AND('IOC Input'!#REF!="M-OP",'IOC Input'!#REF!&gt;=50000),RIGHT('IOC Input'!#REF!,6),""))</f>
        <v>#REF!</v>
      </c>
      <c r="K641" s="106" t="e">
        <f>IF(AND('IOC Input'!#REF!="M-OP",'IOC Input'!#REF!="C"),'IOC Input'!#REF!,"")</f>
        <v>#REF!</v>
      </c>
      <c r="L641" s="106" t="e">
        <f>IF(AND('IOC Input'!#REF!="M-OP",'IOC Input'!#REF!="D"),'IOC Input'!#REF!,"")</f>
        <v>#REF!</v>
      </c>
      <c r="M641" t="e">
        <f t="shared" si="66"/>
        <v>#REF!</v>
      </c>
    </row>
    <row r="642" spans="1:13" ht="18.75">
      <c r="A642" s="102"/>
      <c r="B642" s="103"/>
      <c r="C642" s="104"/>
      <c r="D642" s="103"/>
      <c r="E642" s="104"/>
      <c r="F642" s="103"/>
      <c r="G642" s="103"/>
      <c r="H642" s="104"/>
      <c r="I642" s="103"/>
      <c r="J642" s="105"/>
      <c r="K642" s="106"/>
      <c r="L642" s="106"/>
    </row>
    <row r="643" spans="1:13" ht="18.75">
      <c r="A643" s="102" t="s">
        <v>111</v>
      </c>
      <c r="B643" s="103" t="e">
        <f>IF(AND('IOC Input'!#REF!="M-OP",'IOC Input'!#REF!&lt;50000),"119503",IF(AND('IOC Input'!#REF!="M-OP",'IOC Input'!#REF!&gt;=50000),"119500",""))</f>
        <v>#REF!</v>
      </c>
      <c r="C643" s="104"/>
      <c r="D643" s="103"/>
      <c r="E643" s="104"/>
      <c r="F643" s="103"/>
      <c r="G643" s="103"/>
      <c r="H643" s="103" t="e">
        <f>IF(AND('IOC Input'!#REF!="M-OP",'IOC Input'!#REF!&lt;50000),'IOC Input'!#REF!,IF(AND('IOC Input'!#REF!="M-OP",'IOC Input'!#REF!&gt;=50000),'IOC Input'!#REF!,""))</f>
        <v>#REF!</v>
      </c>
      <c r="I643" s="103" t="e">
        <f>+I644</f>
        <v>#REF!</v>
      </c>
      <c r="J643" s="105" t="e">
        <f>+J644</f>
        <v>#REF!</v>
      </c>
      <c r="K643" s="106" t="e">
        <f>IF(AND('IOC Input'!#REF!="M-OP",'IOC Input'!#REF!="C"),'IOC Input'!#REF!,"")</f>
        <v>#REF!</v>
      </c>
      <c r="L643" s="106" t="e">
        <f>IF(AND('IOC Input'!#REF!="M-OP",'IOC Input'!#REF!="D"),'IOC Input'!#REF!,"")</f>
        <v>#REF!</v>
      </c>
      <c r="M643" t="e">
        <f>IF(SUM(K643:L643)&gt;0,1,0)</f>
        <v>#REF!</v>
      </c>
    </row>
    <row r="644" spans="1:13" ht="18.75">
      <c r="A644" s="102" t="s">
        <v>111</v>
      </c>
      <c r="B644" s="103" t="e">
        <f>IF(AND('IOC Input'!#REF!="M-OP",'IOC Input'!#REF!&lt;50000),'IOC Input'!#REF!,IF(AND('IOC Input'!#REF!="M-OP",'IOC Input'!#REF!&gt;=50000),'IOC Input'!#REF!,""))</f>
        <v>#REF!</v>
      </c>
      <c r="C644" s="103" t="e">
        <f>IF(AND('IOC Input'!#REF!="M-OP",'IOC Input'!#REF!&lt;50000),'IOC Input'!#REF!,IF(AND('IOC Input'!#REF!="M-OP",'IOC Input'!#REF!&gt;=50000),'IOC Input'!#REF!,""))</f>
        <v>#REF!</v>
      </c>
      <c r="D644" s="103" t="e">
        <f>IF(AND('IOC Input'!#REF!="M-OP",'IOC Input'!#REF!&lt;50000),'IOC Input'!#REF!,IF(AND('IOC Input'!#REF!="M-OP",'IOC Input'!#REF!&gt;=50000),'IOC Input'!#REF!,""))</f>
        <v>#REF!</v>
      </c>
      <c r="E644" s="103" t="e">
        <f>IF(AND('IOC Input'!#REF!="M-OP",'IOC Input'!#REF!&lt;50000),'IOC Input'!#REF!,IF(AND('IOC Input'!#REF!="M-OP",'IOC Input'!#REF!&gt;=50000),'IOC Input'!#REF!,""))</f>
        <v>#REF!</v>
      </c>
      <c r="F644" s="103" t="e">
        <f>IF(AND('IOC Input'!#REF!="M-OP",'IOC Input'!#REF!&lt;50000),'IOC Input'!#REF!,IF(AND('IOC Input'!#REF!="M-OP",'IOC Input'!#REF!&gt;=50000),'IOC Input'!#REF!,""))</f>
        <v>#REF!</v>
      </c>
      <c r="G644" s="103" t="e">
        <f>IF(AND('IOC Input'!#REF!="M-OP",'IOC Input'!#REF!&lt;50000),'IOC Input'!#REF!,IF(AND('IOC Input'!#REF!="M-OP",'IOC Input'!#REF!&gt;=50000),'IOC Input'!#REF!,""))</f>
        <v>#REF!</v>
      </c>
      <c r="H644" s="103" t="e">
        <f>IF(AND('IOC Input'!#REF!="M-OP",'IOC Input'!#REF!&lt;50000),'IOC Input'!#REF!,IF(AND('IOC Input'!#REF!="M-OP",'IOC Input'!#REF!&gt;=50000),'IOC Input'!#REF!,""))</f>
        <v>#REF!</v>
      </c>
      <c r="I644" s="103" t="e">
        <f>IF(AND('IOC Input'!#REF!="M-OP",'IOC Input'!#REF!&lt;50000),'IOC Input'!#REF!,IF(AND('IOC Input'!#REF!="M-OP",'IOC Input'!#REF!&gt;=50000),'IOC Input'!#REF!,""))</f>
        <v>#REF!</v>
      </c>
      <c r="J644" s="105" t="e">
        <f>IF(AND('IOC Input'!#REF!="M-OP",'IOC Input'!#REF!&lt;50000),RIGHT('IOC Input'!#REF!,6),IF(AND('IOC Input'!#REF!="M-OP",'IOC Input'!#REF!&gt;=50000),RIGHT('IOC Input'!#REF!,6),""))</f>
        <v>#REF!</v>
      </c>
      <c r="K644" s="106" t="e">
        <f>IF(AND('IOC Input'!#REF!="M-OP",'IOC Input'!#REF!="C"),'IOC Input'!#REF!,"")</f>
        <v>#REF!</v>
      </c>
      <c r="L644" s="106" t="e">
        <f>IF(AND('IOC Input'!#REF!="M-OP",'IOC Input'!#REF!="D"),'IOC Input'!#REF!,"")</f>
        <v>#REF!</v>
      </c>
      <c r="M644" t="e">
        <f t="shared" ref="M644:M650" si="67">IF(SUM(K644:L644)&gt;0,1,0)</f>
        <v>#REF!</v>
      </c>
    </row>
    <row r="645" spans="1:13" ht="18.75">
      <c r="A645" s="102" t="s">
        <v>111</v>
      </c>
      <c r="B645" s="103" t="e">
        <f>IF(AND('IOC Input'!#REF!="M-OP",'IOC Input'!#REF!&lt;50000),'IOC Input'!#REF!,IF(AND('IOC Input'!#REF!="M-OP",'IOC Input'!#REF!&gt;=50000),'IOC Input'!#REF!,""))</f>
        <v>#REF!</v>
      </c>
      <c r="C645" s="103" t="e">
        <f>IF(AND('IOC Input'!#REF!="M-OP",'IOC Input'!#REF!&lt;50000),'IOC Input'!#REF!,IF(AND('IOC Input'!#REF!="M-OP",'IOC Input'!#REF!&gt;=50000),'IOC Input'!#REF!,""))</f>
        <v>#REF!</v>
      </c>
      <c r="D645" s="103" t="e">
        <f>IF(AND('IOC Input'!#REF!="M-OP",'IOC Input'!#REF!&lt;50000),'IOC Input'!#REF!,IF(AND('IOC Input'!#REF!="M-OP",'IOC Input'!#REF!&gt;=50000),'IOC Input'!#REF!,""))</f>
        <v>#REF!</v>
      </c>
      <c r="E645" s="103" t="e">
        <f>IF(AND('IOC Input'!#REF!="M-OP",'IOC Input'!#REF!&lt;50000),'IOC Input'!#REF!,IF(AND('IOC Input'!#REF!="M-OP",'IOC Input'!#REF!&gt;=50000),'IOC Input'!#REF!,""))</f>
        <v>#REF!</v>
      </c>
      <c r="F645" s="103" t="e">
        <f>IF(AND('IOC Input'!#REF!="M-OP",'IOC Input'!#REF!&lt;50000),'IOC Input'!#REF!,IF(AND('IOC Input'!#REF!="M-OP",'IOC Input'!#REF!&gt;=50000),'IOC Input'!#REF!,""))</f>
        <v>#REF!</v>
      </c>
      <c r="G645" s="103" t="e">
        <f>IF(AND('IOC Input'!#REF!="M-OP",'IOC Input'!#REF!&lt;50000),'IOC Input'!#REF!,IF(AND('IOC Input'!#REF!="M-OP",'IOC Input'!#REF!&gt;=50000),'IOC Input'!#REF!,""))</f>
        <v>#REF!</v>
      </c>
      <c r="H645" s="103" t="e">
        <f>IF(AND('IOC Input'!#REF!="M-OP",'IOC Input'!#REF!&lt;50000),'IOC Input'!#REF!,IF(AND('IOC Input'!#REF!="M-OP",'IOC Input'!#REF!&gt;=50000),'IOC Input'!#REF!,""))</f>
        <v>#REF!</v>
      </c>
      <c r="I645" s="103" t="e">
        <f>IF(AND('IOC Input'!#REF!="M-OP",'IOC Input'!#REF!&lt;50000),'IOC Input'!#REF!,IF(AND('IOC Input'!#REF!="M-OP",'IOC Input'!#REF!&gt;=50000),'IOC Input'!#REF!,""))</f>
        <v>#REF!</v>
      </c>
      <c r="J645" s="105" t="e">
        <f>IF(AND('IOC Input'!#REF!="M-OP",'IOC Input'!#REF!&lt;50000),RIGHT('IOC Input'!#REF!,6),IF(AND('IOC Input'!#REF!="M-OP",'IOC Input'!#REF!&gt;=50000),RIGHT('IOC Input'!#REF!,6),""))</f>
        <v>#REF!</v>
      </c>
      <c r="K645" s="106" t="e">
        <f>IF(AND('IOC Input'!#REF!="M-OP",'IOC Input'!#REF!="C"),'IOC Input'!#REF!,"")</f>
        <v>#REF!</v>
      </c>
      <c r="L645" s="106" t="e">
        <f>IF(AND('IOC Input'!#REF!="M-OP",'IOC Input'!#REF!="D"),'IOC Input'!#REF!,"")</f>
        <v>#REF!</v>
      </c>
      <c r="M645" t="e">
        <f t="shared" si="67"/>
        <v>#REF!</v>
      </c>
    </row>
    <row r="646" spans="1:13" ht="18.75">
      <c r="A646" s="102" t="s">
        <v>111</v>
      </c>
      <c r="B646" s="103" t="e">
        <f>IF(AND('IOC Input'!#REF!="M-OP",'IOC Input'!#REF!&lt;50000),'IOC Input'!#REF!,IF(AND('IOC Input'!#REF!="M-OP",'IOC Input'!#REF!&gt;=50000),'IOC Input'!#REF!,""))</f>
        <v>#REF!</v>
      </c>
      <c r="C646" s="103" t="e">
        <f>IF(AND('IOC Input'!#REF!="M-OP",'IOC Input'!#REF!&lt;50000),'IOC Input'!#REF!,IF(AND('IOC Input'!#REF!="M-OP",'IOC Input'!#REF!&gt;=50000),'IOC Input'!#REF!,""))</f>
        <v>#REF!</v>
      </c>
      <c r="D646" s="103" t="e">
        <f>IF(AND('IOC Input'!#REF!="M-OP",'IOC Input'!#REF!&lt;50000),'IOC Input'!#REF!,IF(AND('IOC Input'!#REF!="M-OP",'IOC Input'!#REF!&gt;=50000),'IOC Input'!#REF!,""))</f>
        <v>#REF!</v>
      </c>
      <c r="E646" s="103" t="e">
        <f>IF(AND('IOC Input'!#REF!="M-OP",'IOC Input'!#REF!&lt;50000),'IOC Input'!#REF!,IF(AND('IOC Input'!#REF!="M-OP",'IOC Input'!#REF!&gt;=50000),'IOC Input'!#REF!,""))</f>
        <v>#REF!</v>
      </c>
      <c r="F646" s="103" t="e">
        <f>IF(AND('IOC Input'!#REF!="M-OP",'IOC Input'!#REF!&lt;50000),'IOC Input'!#REF!,IF(AND('IOC Input'!#REF!="M-OP",'IOC Input'!#REF!&gt;=50000),'IOC Input'!#REF!,""))</f>
        <v>#REF!</v>
      </c>
      <c r="G646" s="103" t="e">
        <f>IF(AND('IOC Input'!#REF!="M-OP",'IOC Input'!#REF!&lt;50000),'IOC Input'!#REF!,IF(AND('IOC Input'!#REF!="M-OP",'IOC Input'!#REF!&gt;=50000),'IOC Input'!#REF!,""))</f>
        <v>#REF!</v>
      </c>
      <c r="H646" s="103" t="e">
        <f>IF(AND('IOC Input'!#REF!="M-OP",'IOC Input'!#REF!&lt;50000),'IOC Input'!#REF!,IF(AND('IOC Input'!#REF!="M-OP",'IOC Input'!#REF!&gt;=50000),'IOC Input'!#REF!,""))</f>
        <v>#REF!</v>
      </c>
      <c r="I646" s="103" t="e">
        <f>IF(AND('IOC Input'!#REF!="M-OP",'IOC Input'!#REF!&lt;50000),'IOC Input'!#REF!,IF(AND('IOC Input'!#REF!="M-OP",'IOC Input'!#REF!&gt;=50000),'IOC Input'!#REF!,""))</f>
        <v>#REF!</v>
      </c>
      <c r="J646" s="105" t="e">
        <f>IF(AND('IOC Input'!#REF!="M-OP",'IOC Input'!#REF!&lt;50000),RIGHT('IOC Input'!#REF!,6),IF(AND('IOC Input'!#REF!="M-OP",'IOC Input'!#REF!&gt;=50000),RIGHT('IOC Input'!#REF!,6),""))</f>
        <v>#REF!</v>
      </c>
      <c r="K646" s="106" t="e">
        <f>IF(AND('IOC Input'!#REF!="M-OP",'IOC Input'!#REF!="C"),'IOC Input'!#REF!,"")</f>
        <v>#REF!</v>
      </c>
      <c r="L646" s="106" t="e">
        <f>IF(AND('IOC Input'!#REF!="M-OP",'IOC Input'!#REF!="D"),'IOC Input'!#REF!,"")</f>
        <v>#REF!</v>
      </c>
      <c r="M646" t="e">
        <f t="shared" si="67"/>
        <v>#REF!</v>
      </c>
    </row>
    <row r="647" spans="1:13" ht="18.75">
      <c r="A647" s="102" t="s">
        <v>111</v>
      </c>
      <c r="B647" s="103" t="e">
        <f>IF(AND('IOC Input'!#REF!="M-OP",'IOC Input'!#REF!&lt;50000),'IOC Input'!#REF!,IF(AND('IOC Input'!#REF!="M-OP",'IOC Input'!#REF!&gt;=50000),'IOC Input'!#REF!,""))</f>
        <v>#REF!</v>
      </c>
      <c r="C647" s="103" t="e">
        <f>IF(AND('IOC Input'!#REF!="M-OP",'IOC Input'!#REF!&lt;50000),'IOC Input'!#REF!,IF(AND('IOC Input'!#REF!="M-OP",'IOC Input'!#REF!&gt;=50000),'IOC Input'!#REF!,""))</f>
        <v>#REF!</v>
      </c>
      <c r="D647" s="103" t="e">
        <f>IF(AND('IOC Input'!#REF!="M-OP",'IOC Input'!#REF!&lt;50000),'IOC Input'!#REF!,IF(AND('IOC Input'!#REF!="M-OP",'IOC Input'!#REF!&gt;=50000),'IOC Input'!#REF!,""))</f>
        <v>#REF!</v>
      </c>
      <c r="E647" s="103" t="e">
        <f>IF(AND('IOC Input'!#REF!="M-OP",'IOC Input'!#REF!&lt;50000),'IOC Input'!#REF!,IF(AND('IOC Input'!#REF!="M-OP",'IOC Input'!#REF!&gt;=50000),'IOC Input'!#REF!,""))</f>
        <v>#REF!</v>
      </c>
      <c r="F647" s="103" t="e">
        <f>IF(AND('IOC Input'!#REF!="M-OP",'IOC Input'!#REF!&lt;50000),'IOC Input'!#REF!,IF(AND('IOC Input'!#REF!="M-OP",'IOC Input'!#REF!&gt;=50000),'IOC Input'!#REF!,""))</f>
        <v>#REF!</v>
      </c>
      <c r="G647" s="103" t="e">
        <f>IF(AND('IOC Input'!#REF!="M-OP",'IOC Input'!#REF!&lt;50000),'IOC Input'!#REF!,IF(AND('IOC Input'!#REF!="M-OP",'IOC Input'!#REF!&gt;=50000),'IOC Input'!#REF!,""))</f>
        <v>#REF!</v>
      </c>
      <c r="H647" s="103" t="e">
        <f>IF(AND('IOC Input'!#REF!="M-OP",'IOC Input'!#REF!&lt;50000),'IOC Input'!#REF!,IF(AND('IOC Input'!#REF!="M-OP",'IOC Input'!#REF!&gt;=50000),'IOC Input'!#REF!,""))</f>
        <v>#REF!</v>
      </c>
      <c r="I647" s="103" t="e">
        <f>IF(AND('IOC Input'!#REF!="M-OP",'IOC Input'!#REF!&lt;50000),'IOC Input'!#REF!,IF(AND('IOC Input'!#REF!="M-OP",'IOC Input'!#REF!&gt;=50000),'IOC Input'!#REF!,""))</f>
        <v>#REF!</v>
      </c>
      <c r="J647" s="105" t="e">
        <f>IF(AND('IOC Input'!#REF!="M-OP",'IOC Input'!#REF!&lt;50000),RIGHT('IOC Input'!#REF!,6),IF(AND('IOC Input'!#REF!="M-OP",'IOC Input'!#REF!&gt;=50000),RIGHT('IOC Input'!#REF!,6),""))</f>
        <v>#REF!</v>
      </c>
      <c r="K647" s="106" t="e">
        <f>IF(AND('IOC Input'!#REF!="M-OP",'IOC Input'!#REF!="C"),'IOC Input'!#REF!,"")</f>
        <v>#REF!</v>
      </c>
      <c r="L647" s="106" t="e">
        <f>IF(AND('IOC Input'!#REF!="M-OP",'IOC Input'!#REF!="D"),'IOC Input'!#REF!,"")</f>
        <v>#REF!</v>
      </c>
      <c r="M647" t="e">
        <f t="shared" si="67"/>
        <v>#REF!</v>
      </c>
    </row>
    <row r="648" spans="1:13" ht="18.75">
      <c r="A648" s="102" t="s">
        <v>111</v>
      </c>
      <c r="B648" s="103" t="e">
        <f>IF(AND('IOC Input'!#REF!="M-OP",'IOC Input'!#REF!&lt;50000),'IOC Input'!#REF!,IF(AND('IOC Input'!#REF!="M-OP",'IOC Input'!#REF!&gt;=50000),'IOC Input'!#REF!,""))</f>
        <v>#REF!</v>
      </c>
      <c r="C648" s="103" t="e">
        <f>IF(AND('IOC Input'!#REF!="M-OP",'IOC Input'!#REF!&lt;50000),'IOC Input'!#REF!,IF(AND('IOC Input'!#REF!="M-OP",'IOC Input'!#REF!&gt;=50000),'IOC Input'!#REF!,""))</f>
        <v>#REF!</v>
      </c>
      <c r="D648" s="103" t="e">
        <f>IF(AND('IOC Input'!#REF!="M-OP",'IOC Input'!#REF!&lt;50000),'IOC Input'!#REF!,IF(AND('IOC Input'!#REF!="M-OP",'IOC Input'!#REF!&gt;=50000),'IOC Input'!#REF!,""))</f>
        <v>#REF!</v>
      </c>
      <c r="E648" s="103" t="e">
        <f>IF(AND('IOC Input'!#REF!="M-OP",'IOC Input'!#REF!&lt;50000),'IOC Input'!#REF!,IF(AND('IOC Input'!#REF!="M-OP",'IOC Input'!#REF!&gt;=50000),'IOC Input'!#REF!,""))</f>
        <v>#REF!</v>
      </c>
      <c r="F648" s="103" t="e">
        <f>IF(AND('IOC Input'!#REF!="M-OP",'IOC Input'!#REF!&lt;50000),'IOC Input'!#REF!,IF(AND('IOC Input'!#REF!="M-OP",'IOC Input'!#REF!&gt;=50000),'IOC Input'!#REF!,""))</f>
        <v>#REF!</v>
      </c>
      <c r="G648" s="103" t="e">
        <f>IF(AND('IOC Input'!#REF!="M-OP",'IOC Input'!#REF!&lt;50000),'IOC Input'!#REF!,IF(AND('IOC Input'!#REF!="M-OP",'IOC Input'!#REF!&gt;=50000),'IOC Input'!#REF!,""))</f>
        <v>#REF!</v>
      </c>
      <c r="H648" s="103" t="e">
        <f>IF(AND('IOC Input'!#REF!="M-OP",'IOC Input'!#REF!&lt;50000),'IOC Input'!#REF!,IF(AND('IOC Input'!#REF!="M-OP",'IOC Input'!#REF!&gt;=50000),'IOC Input'!#REF!,""))</f>
        <v>#REF!</v>
      </c>
      <c r="I648" s="103" t="e">
        <f>IF(AND('IOC Input'!#REF!="M-OP",'IOC Input'!#REF!&lt;50000),'IOC Input'!#REF!,IF(AND('IOC Input'!#REF!="M-OP",'IOC Input'!#REF!&gt;=50000),'IOC Input'!#REF!,""))</f>
        <v>#REF!</v>
      </c>
      <c r="J648" s="105" t="e">
        <f>IF(AND('IOC Input'!#REF!="M-OP",'IOC Input'!#REF!&lt;50000),RIGHT('IOC Input'!#REF!,6),IF(AND('IOC Input'!#REF!="M-OP",'IOC Input'!#REF!&gt;=50000),RIGHT('IOC Input'!#REF!,6),""))</f>
        <v>#REF!</v>
      </c>
      <c r="K648" s="106" t="e">
        <f>IF(AND('IOC Input'!#REF!="M-OP",'IOC Input'!#REF!="C"),'IOC Input'!#REF!,"")</f>
        <v>#REF!</v>
      </c>
      <c r="L648" s="106" t="e">
        <f>IF(AND('IOC Input'!#REF!="M-OP",'IOC Input'!#REF!="D"),'IOC Input'!#REF!,"")</f>
        <v>#REF!</v>
      </c>
      <c r="M648" t="e">
        <f t="shared" si="67"/>
        <v>#REF!</v>
      </c>
    </row>
    <row r="649" spans="1:13" ht="18.75">
      <c r="A649" s="102" t="s">
        <v>111</v>
      </c>
      <c r="B649" s="103" t="e">
        <f>IF(AND('IOC Input'!#REF!="M-OP",'IOC Input'!#REF!&lt;50000),'IOC Input'!#REF!,IF(AND('IOC Input'!#REF!="M-OP",'IOC Input'!#REF!&gt;=50000),'IOC Input'!#REF!,""))</f>
        <v>#REF!</v>
      </c>
      <c r="C649" s="103" t="e">
        <f>IF(AND('IOC Input'!#REF!="M-OP",'IOC Input'!#REF!&lt;50000),'IOC Input'!#REF!,IF(AND('IOC Input'!#REF!="M-OP",'IOC Input'!#REF!&gt;=50000),'IOC Input'!#REF!,""))</f>
        <v>#REF!</v>
      </c>
      <c r="D649" s="103" t="e">
        <f>IF(AND('IOC Input'!#REF!="M-OP",'IOC Input'!#REF!&lt;50000),'IOC Input'!#REF!,IF(AND('IOC Input'!#REF!="M-OP",'IOC Input'!#REF!&gt;=50000),'IOC Input'!#REF!,""))</f>
        <v>#REF!</v>
      </c>
      <c r="E649" s="103" t="e">
        <f>IF(AND('IOC Input'!#REF!="M-OP",'IOC Input'!#REF!&lt;50000),'IOC Input'!#REF!,IF(AND('IOC Input'!#REF!="M-OP",'IOC Input'!#REF!&gt;=50000),'IOC Input'!#REF!,""))</f>
        <v>#REF!</v>
      </c>
      <c r="F649" s="103" t="e">
        <f>IF(AND('IOC Input'!#REF!="M-OP",'IOC Input'!#REF!&lt;50000),'IOC Input'!#REF!,IF(AND('IOC Input'!#REF!="M-OP",'IOC Input'!#REF!&gt;=50000),'IOC Input'!#REF!,""))</f>
        <v>#REF!</v>
      </c>
      <c r="G649" s="103" t="e">
        <f>IF(AND('IOC Input'!#REF!="M-OP",'IOC Input'!#REF!&lt;50000),'IOC Input'!#REF!,IF(AND('IOC Input'!#REF!="M-OP",'IOC Input'!#REF!&gt;=50000),'IOC Input'!#REF!,""))</f>
        <v>#REF!</v>
      </c>
      <c r="H649" s="103" t="e">
        <f>IF(AND('IOC Input'!#REF!="M-OP",'IOC Input'!#REF!&lt;50000),'IOC Input'!#REF!,IF(AND('IOC Input'!#REF!="M-OP",'IOC Input'!#REF!&gt;=50000),'IOC Input'!#REF!,""))</f>
        <v>#REF!</v>
      </c>
      <c r="I649" s="103" t="e">
        <f>IF(AND('IOC Input'!#REF!="M-OP",'IOC Input'!#REF!&lt;50000),'IOC Input'!#REF!,IF(AND('IOC Input'!#REF!="M-OP",'IOC Input'!#REF!&gt;=50000),'IOC Input'!#REF!,""))</f>
        <v>#REF!</v>
      </c>
      <c r="J649" s="105" t="e">
        <f>IF(AND('IOC Input'!#REF!="M-OP",'IOC Input'!#REF!&lt;50000),RIGHT('IOC Input'!#REF!,6),IF(AND('IOC Input'!#REF!="M-OP",'IOC Input'!#REF!&gt;=50000),RIGHT('IOC Input'!#REF!,6),""))</f>
        <v>#REF!</v>
      </c>
      <c r="K649" s="106" t="e">
        <f>IF(AND('IOC Input'!#REF!="M-OP",'IOC Input'!#REF!="C"),'IOC Input'!#REF!,"")</f>
        <v>#REF!</v>
      </c>
      <c r="L649" s="106" t="e">
        <f>IF(AND('IOC Input'!#REF!="M-OP",'IOC Input'!#REF!="D"),'IOC Input'!#REF!,"")</f>
        <v>#REF!</v>
      </c>
      <c r="M649" t="e">
        <f t="shared" si="67"/>
        <v>#REF!</v>
      </c>
    </row>
    <row r="650" spans="1:13" ht="18.75">
      <c r="A650" s="102" t="s">
        <v>111</v>
      </c>
      <c r="B650" s="103" t="e">
        <f>IF(AND('IOC Input'!#REF!="M-OP",'IOC Input'!#REF!&lt;50000),'IOC Input'!#REF!,IF(AND('IOC Input'!#REF!="M-OP",'IOC Input'!#REF!&gt;=50000),'IOC Input'!#REF!,""))</f>
        <v>#REF!</v>
      </c>
      <c r="C650" s="103" t="e">
        <f>IF(AND('IOC Input'!#REF!="M-OP",'IOC Input'!#REF!&lt;50000),'IOC Input'!#REF!,IF(AND('IOC Input'!#REF!="M-OP",'IOC Input'!#REF!&gt;=50000),'IOC Input'!#REF!,""))</f>
        <v>#REF!</v>
      </c>
      <c r="D650" s="103" t="e">
        <f>IF(AND('IOC Input'!#REF!="M-OP",'IOC Input'!#REF!&lt;50000),'IOC Input'!#REF!,IF(AND('IOC Input'!#REF!="M-OP",'IOC Input'!#REF!&gt;=50000),'IOC Input'!#REF!,""))</f>
        <v>#REF!</v>
      </c>
      <c r="E650" s="103" t="e">
        <f>IF(AND('IOC Input'!#REF!="M-OP",'IOC Input'!#REF!&lt;50000),'IOC Input'!#REF!,IF(AND('IOC Input'!#REF!="M-OP",'IOC Input'!#REF!&gt;=50000),'IOC Input'!#REF!,""))</f>
        <v>#REF!</v>
      </c>
      <c r="F650" s="103" t="e">
        <f>IF(AND('IOC Input'!#REF!="M-OP",'IOC Input'!#REF!&lt;50000),'IOC Input'!#REF!,IF(AND('IOC Input'!#REF!="M-OP",'IOC Input'!#REF!&gt;=50000),'IOC Input'!#REF!,""))</f>
        <v>#REF!</v>
      </c>
      <c r="G650" s="103" t="e">
        <f>IF(AND('IOC Input'!#REF!="M-OP",'IOC Input'!#REF!&lt;50000),'IOC Input'!#REF!,IF(AND('IOC Input'!#REF!="M-OP",'IOC Input'!#REF!&gt;=50000),'IOC Input'!#REF!,""))</f>
        <v>#REF!</v>
      </c>
      <c r="H650" s="107"/>
      <c r="I650" s="103" t="e">
        <f>IF(AND('IOC Input'!#REF!="M-OP",'IOC Input'!#REF!&lt;50000),'IOC Input'!#REF!,IF(AND('IOC Input'!#REF!="M-OP",'IOC Input'!#REF!&gt;=50000),'IOC Input'!#REF!,""))</f>
        <v>#REF!</v>
      </c>
      <c r="J650" s="105" t="e">
        <f>IF(AND('IOC Input'!#REF!="M-OP",'IOC Input'!#REF!&lt;50000),RIGHT('IOC Input'!#REF!,6),IF(AND('IOC Input'!#REF!="M-OP",'IOC Input'!#REF!&gt;=50000),RIGHT('IOC Input'!#REF!,6),""))</f>
        <v>#REF!</v>
      </c>
      <c r="K650" s="106" t="e">
        <f>IF(AND('IOC Input'!#REF!="M-OP",'IOC Input'!#REF!="C"),'IOC Input'!#REF!,"")</f>
        <v>#REF!</v>
      </c>
      <c r="L650" s="106" t="e">
        <f>IF(AND('IOC Input'!#REF!="M-OP",'IOC Input'!#REF!="D"),'IOC Input'!#REF!,"")</f>
        <v>#REF!</v>
      </c>
      <c r="M650" t="e">
        <f t="shared" si="67"/>
        <v>#REF!</v>
      </c>
    </row>
    <row r="651" spans="1:13" ht="18.75">
      <c r="A651" s="102"/>
      <c r="B651" s="103"/>
      <c r="C651" s="104"/>
      <c r="D651" s="103"/>
      <c r="E651" s="104"/>
      <c r="F651" s="103"/>
      <c r="G651" s="103"/>
      <c r="H651" s="104"/>
      <c r="I651" s="103"/>
      <c r="J651" s="105"/>
      <c r="K651" s="106"/>
      <c r="L651" s="106"/>
    </row>
    <row r="652" spans="1:13" ht="18.75">
      <c r="A652" s="102" t="s">
        <v>111</v>
      </c>
      <c r="B652" s="103" t="e">
        <f>IF(AND('IOC Input'!#REF!="M-OP",'IOC Input'!#REF!&lt;50000),"119503",IF(AND('IOC Input'!#REF!="M-OP",'IOC Input'!#REF!&gt;=50000),"119500",""))</f>
        <v>#REF!</v>
      </c>
      <c r="C652" s="104"/>
      <c r="D652" s="103"/>
      <c r="E652" s="104"/>
      <c r="F652" s="103"/>
      <c r="G652" s="103"/>
      <c r="H652" s="103" t="e">
        <f>IF(AND('IOC Input'!#REF!="M-OP",'IOC Input'!#REF!&lt;50000),'IOC Input'!#REF!,IF(AND('IOC Input'!#REF!="M-OP",'IOC Input'!#REF!&gt;=50000),'IOC Input'!#REF!,""))</f>
        <v>#REF!</v>
      </c>
      <c r="I652" s="103" t="e">
        <f>+I653</f>
        <v>#REF!</v>
      </c>
      <c r="J652" s="105" t="e">
        <f>+J653</f>
        <v>#REF!</v>
      </c>
      <c r="K652" s="106" t="e">
        <f>IF(AND('IOC Input'!#REF!="M-OP",'IOC Input'!#REF!="C"),'IOC Input'!#REF!,"")</f>
        <v>#REF!</v>
      </c>
      <c r="L652" s="106" t="e">
        <f>IF(AND('IOC Input'!#REF!="M-OP",'IOC Input'!#REF!="D"),'IOC Input'!#REF!,"")</f>
        <v>#REF!</v>
      </c>
      <c r="M652" t="e">
        <f>IF(SUM(K652:L652)&gt;0,1,0)</f>
        <v>#REF!</v>
      </c>
    </row>
    <row r="653" spans="1:13" ht="18.75">
      <c r="A653" s="102" t="s">
        <v>111</v>
      </c>
      <c r="B653" s="103" t="e">
        <f>IF(AND('IOC Input'!#REF!="M-OP",'IOC Input'!#REF!&lt;50000),'IOC Input'!#REF!,IF(AND('IOC Input'!#REF!="M-OP",'IOC Input'!#REF!&gt;=50000),'IOC Input'!#REF!,""))</f>
        <v>#REF!</v>
      </c>
      <c r="C653" s="103" t="e">
        <f>IF(AND('IOC Input'!#REF!="M-OP",'IOC Input'!#REF!&lt;50000),'IOC Input'!#REF!,IF(AND('IOC Input'!#REF!="M-OP",'IOC Input'!#REF!&gt;=50000),'IOC Input'!#REF!,""))</f>
        <v>#REF!</v>
      </c>
      <c r="D653" s="103" t="e">
        <f>IF(AND('IOC Input'!#REF!="M-OP",'IOC Input'!#REF!&lt;50000),'IOC Input'!#REF!,IF(AND('IOC Input'!#REF!="M-OP",'IOC Input'!#REF!&gt;=50000),'IOC Input'!#REF!,""))</f>
        <v>#REF!</v>
      </c>
      <c r="E653" s="103" t="e">
        <f>IF(AND('IOC Input'!#REF!="M-OP",'IOC Input'!#REF!&lt;50000),'IOC Input'!#REF!,IF(AND('IOC Input'!#REF!="M-OP",'IOC Input'!#REF!&gt;=50000),'IOC Input'!#REF!,""))</f>
        <v>#REF!</v>
      </c>
      <c r="F653" s="103" t="e">
        <f>IF(AND('IOC Input'!#REF!="M-OP",'IOC Input'!#REF!&lt;50000),'IOC Input'!#REF!,IF(AND('IOC Input'!#REF!="M-OP",'IOC Input'!#REF!&gt;=50000),'IOC Input'!#REF!,""))</f>
        <v>#REF!</v>
      </c>
      <c r="G653" s="103" t="e">
        <f>IF(AND('IOC Input'!#REF!="M-OP",'IOC Input'!#REF!&lt;50000),'IOC Input'!#REF!,IF(AND('IOC Input'!#REF!="M-OP",'IOC Input'!#REF!&gt;=50000),'IOC Input'!#REF!,""))</f>
        <v>#REF!</v>
      </c>
      <c r="H653" s="103" t="e">
        <f>IF(AND('IOC Input'!#REF!="M-OP",'IOC Input'!#REF!&lt;50000),'IOC Input'!#REF!,IF(AND('IOC Input'!#REF!="M-OP",'IOC Input'!#REF!&gt;=50000),'IOC Input'!#REF!,""))</f>
        <v>#REF!</v>
      </c>
      <c r="I653" s="103" t="e">
        <f>IF(AND('IOC Input'!#REF!="M-OP",'IOC Input'!#REF!&lt;50000),'IOC Input'!#REF!,IF(AND('IOC Input'!#REF!="M-OP",'IOC Input'!#REF!&gt;=50000),'IOC Input'!#REF!,""))</f>
        <v>#REF!</v>
      </c>
      <c r="J653" s="105" t="e">
        <f>IF(AND('IOC Input'!#REF!="M-OP",'IOC Input'!#REF!&lt;50000),RIGHT('IOC Input'!#REF!,6),IF(AND('IOC Input'!#REF!="M-OP",'IOC Input'!#REF!&gt;=50000),RIGHT('IOC Input'!#REF!,6),""))</f>
        <v>#REF!</v>
      </c>
      <c r="K653" s="106" t="e">
        <f>IF(AND('IOC Input'!#REF!="M-OP",'IOC Input'!#REF!="C"),'IOC Input'!#REF!,"")</f>
        <v>#REF!</v>
      </c>
      <c r="L653" s="106" t="e">
        <f>IF(AND('IOC Input'!#REF!="M-OP",'IOC Input'!#REF!="D"),'IOC Input'!#REF!,"")</f>
        <v>#REF!</v>
      </c>
      <c r="M653" t="e">
        <f t="shared" ref="M653:M659" si="68">IF(SUM(K653:L653)&gt;0,1,0)</f>
        <v>#REF!</v>
      </c>
    </row>
    <row r="654" spans="1:13" ht="18.75">
      <c r="A654" s="102" t="s">
        <v>111</v>
      </c>
      <c r="B654" s="103" t="e">
        <f>IF(AND('IOC Input'!#REF!="M-OP",'IOC Input'!#REF!&lt;50000),'IOC Input'!#REF!,IF(AND('IOC Input'!#REF!="M-OP",'IOC Input'!#REF!&gt;=50000),'IOC Input'!#REF!,""))</f>
        <v>#REF!</v>
      </c>
      <c r="C654" s="103" t="e">
        <f>IF(AND('IOC Input'!#REF!="M-OP",'IOC Input'!#REF!&lt;50000),'IOC Input'!#REF!,IF(AND('IOC Input'!#REF!="M-OP",'IOC Input'!#REF!&gt;=50000),'IOC Input'!#REF!,""))</f>
        <v>#REF!</v>
      </c>
      <c r="D654" s="103" t="e">
        <f>IF(AND('IOC Input'!#REF!="M-OP",'IOC Input'!#REF!&lt;50000),'IOC Input'!#REF!,IF(AND('IOC Input'!#REF!="M-OP",'IOC Input'!#REF!&gt;=50000),'IOC Input'!#REF!,""))</f>
        <v>#REF!</v>
      </c>
      <c r="E654" s="103" t="e">
        <f>IF(AND('IOC Input'!#REF!="M-OP",'IOC Input'!#REF!&lt;50000),'IOC Input'!#REF!,IF(AND('IOC Input'!#REF!="M-OP",'IOC Input'!#REF!&gt;=50000),'IOC Input'!#REF!,""))</f>
        <v>#REF!</v>
      </c>
      <c r="F654" s="103" t="e">
        <f>IF(AND('IOC Input'!#REF!="M-OP",'IOC Input'!#REF!&lt;50000),'IOC Input'!#REF!,IF(AND('IOC Input'!#REF!="M-OP",'IOC Input'!#REF!&gt;=50000),'IOC Input'!#REF!,""))</f>
        <v>#REF!</v>
      </c>
      <c r="G654" s="103" t="e">
        <f>IF(AND('IOC Input'!#REF!="M-OP",'IOC Input'!#REF!&lt;50000),'IOC Input'!#REF!,IF(AND('IOC Input'!#REF!="M-OP",'IOC Input'!#REF!&gt;=50000),'IOC Input'!#REF!,""))</f>
        <v>#REF!</v>
      </c>
      <c r="H654" s="103" t="e">
        <f>IF(AND('IOC Input'!#REF!="M-OP",'IOC Input'!#REF!&lt;50000),'IOC Input'!#REF!,IF(AND('IOC Input'!#REF!="M-OP",'IOC Input'!#REF!&gt;=50000),'IOC Input'!#REF!,""))</f>
        <v>#REF!</v>
      </c>
      <c r="I654" s="103" t="e">
        <f>IF(AND('IOC Input'!#REF!="M-OP",'IOC Input'!#REF!&lt;50000),'IOC Input'!#REF!,IF(AND('IOC Input'!#REF!="M-OP",'IOC Input'!#REF!&gt;=50000),'IOC Input'!#REF!,""))</f>
        <v>#REF!</v>
      </c>
      <c r="J654" s="105" t="e">
        <f>IF(AND('IOC Input'!#REF!="M-OP",'IOC Input'!#REF!&lt;50000),RIGHT('IOC Input'!#REF!,6),IF(AND('IOC Input'!#REF!="M-OP",'IOC Input'!#REF!&gt;=50000),RIGHT('IOC Input'!#REF!,6),""))</f>
        <v>#REF!</v>
      </c>
      <c r="K654" s="106" t="e">
        <f>IF(AND('IOC Input'!#REF!="M-OP",'IOC Input'!#REF!="C"),'IOC Input'!#REF!,"")</f>
        <v>#REF!</v>
      </c>
      <c r="L654" s="106" t="e">
        <f>IF(AND('IOC Input'!#REF!="M-OP",'IOC Input'!#REF!="D"),'IOC Input'!#REF!,"")</f>
        <v>#REF!</v>
      </c>
      <c r="M654" t="e">
        <f t="shared" si="68"/>
        <v>#REF!</v>
      </c>
    </row>
    <row r="655" spans="1:13" ht="18.75">
      <c r="A655" s="102" t="s">
        <v>111</v>
      </c>
      <c r="B655" s="103" t="e">
        <f>IF(AND('IOC Input'!#REF!="M-OP",'IOC Input'!#REF!&lt;50000),'IOC Input'!#REF!,IF(AND('IOC Input'!#REF!="M-OP",'IOC Input'!#REF!&gt;=50000),'IOC Input'!#REF!,""))</f>
        <v>#REF!</v>
      </c>
      <c r="C655" s="103" t="e">
        <f>IF(AND('IOC Input'!#REF!="M-OP",'IOC Input'!#REF!&lt;50000),'IOC Input'!#REF!,IF(AND('IOC Input'!#REF!="M-OP",'IOC Input'!#REF!&gt;=50000),'IOC Input'!#REF!,""))</f>
        <v>#REF!</v>
      </c>
      <c r="D655" s="103" t="e">
        <f>IF(AND('IOC Input'!#REF!="M-OP",'IOC Input'!#REF!&lt;50000),'IOC Input'!#REF!,IF(AND('IOC Input'!#REF!="M-OP",'IOC Input'!#REF!&gt;=50000),'IOC Input'!#REF!,""))</f>
        <v>#REF!</v>
      </c>
      <c r="E655" s="103" t="e">
        <f>IF(AND('IOC Input'!#REF!="M-OP",'IOC Input'!#REF!&lt;50000),'IOC Input'!#REF!,IF(AND('IOC Input'!#REF!="M-OP",'IOC Input'!#REF!&gt;=50000),'IOC Input'!#REF!,""))</f>
        <v>#REF!</v>
      </c>
      <c r="F655" s="103" t="e">
        <f>IF(AND('IOC Input'!#REF!="M-OP",'IOC Input'!#REF!&lt;50000),'IOC Input'!#REF!,IF(AND('IOC Input'!#REF!="M-OP",'IOC Input'!#REF!&gt;=50000),'IOC Input'!#REF!,""))</f>
        <v>#REF!</v>
      </c>
      <c r="G655" s="103" t="e">
        <f>IF(AND('IOC Input'!#REF!="M-OP",'IOC Input'!#REF!&lt;50000),'IOC Input'!#REF!,IF(AND('IOC Input'!#REF!="M-OP",'IOC Input'!#REF!&gt;=50000),'IOC Input'!#REF!,""))</f>
        <v>#REF!</v>
      </c>
      <c r="H655" s="103" t="e">
        <f>IF(AND('IOC Input'!#REF!="M-OP",'IOC Input'!#REF!&lt;50000),'IOC Input'!#REF!,IF(AND('IOC Input'!#REF!="M-OP",'IOC Input'!#REF!&gt;=50000),'IOC Input'!#REF!,""))</f>
        <v>#REF!</v>
      </c>
      <c r="I655" s="103" t="e">
        <f>IF(AND('IOC Input'!#REF!="M-OP",'IOC Input'!#REF!&lt;50000),'IOC Input'!#REF!,IF(AND('IOC Input'!#REF!="M-OP",'IOC Input'!#REF!&gt;=50000),'IOC Input'!#REF!,""))</f>
        <v>#REF!</v>
      </c>
      <c r="J655" s="105" t="e">
        <f>IF(AND('IOC Input'!#REF!="M-OP",'IOC Input'!#REF!&lt;50000),RIGHT('IOC Input'!#REF!,6),IF(AND('IOC Input'!#REF!="M-OP",'IOC Input'!#REF!&gt;=50000),RIGHT('IOC Input'!#REF!,6),""))</f>
        <v>#REF!</v>
      </c>
      <c r="K655" s="106" t="e">
        <f>IF(AND('IOC Input'!#REF!="M-OP",'IOC Input'!#REF!="C"),'IOC Input'!#REF!,"")</f>
        <v>#REF!</v>
      </c>
      <c r="L655" s="106" t="e">
        <f>IF(AND('IOC Input'!#REF!="M-OP",'IOC Input'!#REF!="D"),'IOC Input'!#REF!,"")</f>
        <v>#REF!</v>
      </c>
      <c r="M655" t="e">
        <f t="shared" si="68"/>
        <v>#REF!</v>
      </c>
    </row>
    <row r="656" spans="1:13" ht="18.75">
      <c r="A656" s="102" t="s">
        <v>111</v>
      </c>
      <c r="B656" s="103" t="e">
        <f>IF(AND('IOC Input'!#REF!="M-OP",'IOC Input'!#REF!&lt;50000),'IOC Input'!#REF!,IF(AND('IOC Input'!#REF!="M-OP",'IOC Input'!#REF!&gt;=50000),'IOC Input'!#REF!,""))</f>
        <v>#REF!</v>
      </c>
      <c r="C656" s="103" t="e">
        <f>IF(AND('IOC Input'!#REF!="M-OP",'IOC Input'!#REF!&lt;50000),'IOC Input'!#REF!,IF(AND('IOC Input'!#REF!="M-OP",'IOC Input'!#REF!&gt;=50000),'IOC Input'!#REF!,""))</f>
        <v>#REF!</v>
      </c>
      <c r="D656" s="103" t="e">
        <f>IF(AND('IOC Input'!#REF!="M-OP",'IOC Input'!#REF!&lt;50000),'IOC Input'!#REF!,IF(AND('IOC Input'!#REF!="M-OP",'IOC Input'!#REF!&gt;=50000),'IOC Input'!#REF!,""))</f>
        <v>#REF!</v>
      </c>
      <c r="E656" s="103" t="e">
        <f>IF(AND('IOC Input'!#REF!="M-OP",'IOC Input'!#REF!&lt;50000),'IOC Input'!#REF!,IF(AND('IOC Input'!#REF!="M-OP",'IOC Input'!#REF!&gt;=50000),'IOC Input'!#REF!,""))</f>
        <v>#REF!</v>
      </c>
      <c r="F656" s="103" t="e">
        <f>IF(AND('IOC Input'!#REF!="M-OP",'IOC Input'!#REF!&lt;50000),'IOC Input'!#REF!,IF(AND('IOC Input'!#REF!="M-OP",'IOC Input'!#REF!&gt;=50000),'IOC Input'!#REF!,""))</f>
        <v>#REF!</v>
      </c>
      <c r="G656" s="103" t="e">
        <f>IF(AND('IOC Input'!#REF!="M-OP",'IOC Input'!#REF!&lt;50000),'IOC Input'!#REF!,IF(AND('IOC Input'!#REF!="M-OP",'IOC Input'!#REF!&gt;=50000),'IOC Input'!#REF!,""))</f>
        <v>#REF!</v>
      </c>
      <c r="H656" s="103" t="e">
        <f>IF(AND('IOC Input'!#REF!="M-OP",'IOC Input'!#REF!&lt;50000),'IOC Input'!#REF!,IF(AND('IOC Input'!#REF!="M-OP",'IOC Input'!#REF!&gt;=50000),'IOC Input'!#REF!,""))</f>
        <v>#REF!</v>
      </c>
      <c r="I656" s="103" t="e">
        <f>IF(AND('IOC Input'!#REF!="M-OP",'IOC Input'!#REF!&lt;50000),'IOC Input'!#REF!,IF(AND('IOC Input'!#REF!="M-OP",'IOC Input'!#REF!&gt;=50000),'IOC Input'!#REF!,""))</f>
        <v>#REF!</v>
      </c>
      <c r="J656" s="105" t="e">
        <f>IF(AND('IOC Input'!#REF!="M-OP",'IOC Input'!#REF!&lt;50000),RIGHT('IOC Input'!#REF!,6),IF(AND('IOC Input'!#REF!="M-OP",'IOC Input'!#REF!&gt;=50000),RIGHT('IOC Input'!#REF!,6),""))</f>
        <v>#REF!</v>
      </c>
      <c r="K656" s="106" t="e">
        <f>IF(AND('IOC Input'!#REF!="M-OP",'IOC Input'!#REF!="C"),'IOC Input'!#REF!,"")</f>
        <v>#REF!</v>
      </c>
      <c r="L656" s="106" t="e">
        <f>IF(AND('IOC Input'!#REF!="M-OP",'IOC Input'!#REF!="D"),'IOC Input'!#REF!,"")</f>
        <v>#REF!</v>
      </c>
      <c r="M656" t="e">
        <f t="shared" si="68"/>
        <v>#REF!</v>
      </c>
    </row>
    <row r="657" spans="1:13" ht="18.75">
      <c r="A657" s="102" t="s">
        <v>111</v>
      </c>
      <c r="B657" s="103" t="e">
        <f>IF(AND('IOC Input'!#REF!="M-OP",'IOC Input'!#REF!&lt;50000),'IOC Input'!#REF!,IF(AND('IOC Input'!#REF!="M-OP",'IOC Input'!#REF!&gt;=50000),'IOC Input'!#REF!,""))</f>
        <v>#REF!</v>
      </c>
      <c r="C657" s="103" t="e">
        <f>IF(AND('IOC Input'!#REF!="M-OP",'IOC Input'!#REF!&lt;50000),'IOC Input'!#REF!,IF(AND('IOC Input'!#REF!="M-OP",'IOC Input'!#REF!&gt;=50000),'IOC Input'!#REF!,""))</f>
        <v>#REF!</v>
      </c>
      <c r="D657" s="103" t="e">
        <f>IF(AND('IOC Input'!#REF!="M-OP",'IOC Input'!#REF!&lt;50000),'IOC Input'!#REF!,IF(AND('IOC Input'!#REF!="M-OP",'IOC Input'!#REF!&gt;=50000),'IOC Input'!#REF!,""))</f>
        <v>#REF!</v>
      </c>
      <c r="E657" s="103" t="e">
        <f>IF(AND('IOC Input'!#REF!="M-OP",'IOC Input'!#REF!&lt;50000),'IOC Input'!#REF!,IF(AND('IOC Input'!#REF!="M-OP",'IOC Input'!#REF!&gt;=50000),'IOC Input'!#REF!,""))</f>
        <v>#REF!</v>
      </c>
      <c r="F657" s="103" t="e">
        <f>IF(AND('IOC Input'!#REF!="M-OP",'IOC Input'!#REF!&lt;50000),'IOC Input'!#REF!,IF(AND('IOC Input'!#REF!="M-OP",'IOC Input'!#REF!&gt;=50000),'IOC Input'!#REF!,""))</f>
        <v>#REF!</v>
      </c>
      <c r="G657" s="103" t="e">
        <f>IF(AND('IOC Input'!#REF!="M-OP",'IOC Input'!#REF!&lt;50000),'IOC Input'!#REF!,IF(AND('IOC Input'!#REF!="M-OP",'IOC Input'!#REF!&gt;=50000),'IOC Input'!#REF!,""))</f>
        <v>#REF!</v>
      </c>
      <c r="H657" s="103" t="e">
        <f>IF(AND('IOC Input'!#REF!="M-OP",'IOC Input'!#REF!&lt;50000),'IOC Input'!#REF!,IF(AND('IOC Input'!#REF!="M-OP",'IOC Input'!#REF!&gt;=50000),'IOC Input'!#REF!,""))</f>
        <v>#REF!</v>
      </c>
      <c r="I657" s="103" t="e">
        <f>IF(AND('IOC Input'!#REF!="M-OP",'IOC Input'!#REF!&lt;50000),'IOC Input'!#REF!,IF(AND('IOC Input'!#REF!="M-OP",'IOC Input'!#REF!&gt;=50000),'IOC Input'!#REF!,""))</f>
        <v>#REF!</v>
      </c>
      <c r="J657" s="105" t="e">
        <f>IF(AND('IOC Input'!#REF!="M-OP",'IOC Input'!#REF!&lt;50000),RIGHT('IOC Input'!#REF!,6),IF(AND('IOC Input'!#REF!="M-OP",'IOC Input'!#REF!&gt;=50000),RIGHT('IOC Input'!#REF!,6),""))</f>
        <v>#REF!</v>
      </c>
      <c r="K657" s="106" t="e">
        <f>IF(AND('IOC Input'!#REF!="M-OP",'IOC Input'!#REF!="C"),'IOC Input'!#REF!,"")</f>
        <v>#REF!</v>
      </c>
      <c r="L657" s="106" t="e">
        <f>IF(AND('IOC Input'!#REF!="M-OP",'IOC Input'!#REF!="D"),'IOC Input'!#REF!,"")</f>
        <v>#REF!</v>
      </c>
      <c r="M657" t="e">
        <f t="shared" si="68"/>
        <v>#REF!</v>
      </c>
    </row>
    <row r="658" spans="1:13" ht="18.75">
      <c r="A658" s="102" t="s">
        <v>111</v>
      </c>
      <c r="B658" s="103" t="e">
        <f>IF(AND('IOC Input'!#REF!="M-OP",'IOC Input'!#REF!&lt;50000),'IOC Input'!#REF!,IF(AND('IOC Input'!#REF!="M-OP",'IOC Input'!#REF!&gt;=50000),'IOC Input'!#REF!,""))</f>
        <v>#REF!</v>
      </c>
      <c r="C658" s="103" t="e">
        <f>IF(AND('IOC Input'!#REF!="M-OP",'IOC Input'!#REF!&lt;50000),'IOC Input'!#REF!,IF(AND('IOC Input'!#REF!="M-OP",'IOC Input'!#REF!&gt;=50000),'IOC Input'!#REF!,""))</f>
        <v>#REF!</v>
      </c>
      <c r="D658" s="103" t="e">
        <f>IF(AND('IOC Input'!#REF!="M-OP",'IOC Input'!#REF!&lt;50000),'IOC Input'!#REF!,IF(AND('IOC Input'!#REF!="M-OP",'IOC Input'!#REF!&gt;=50000),'IOC Input'!#REF!,""))</f>
        <v>#REF!</v>
      </c>
      <c r="E658" s="103" t="e">
        <f>IF(AND('IOC Input'!#REF!="M-OP",'IOC Input'!#REF!&lt;50000),'IOC Input'!#REF!,IF(AND('IOC Input'!#REF!="M-OP",'IOC Input'!#REF!&gt;=50000),'IOC Input'!#REF!,""))</f>
        <v>#REF!</v>
      </c>
      <c r="F658" s="103" t="e">
        <f>IF(AND('IOC Input'!#REF!="M-OP",'IOC Input'!#REF!&lt;50000),'IOC Input'!#REF!,IF(AND('IOC Input'!#REF!="M-OP",'IOC Input'!#REF!&gt;=50000),'IOC Input'!#REF!,""))</f>
        <v>#REF!</v>
      </c>
      <c r="G658" s="103" t="e">
        <f>IF(AND('IOC Input'!#REF!="M-OP",'IOC Input'!#REF!&lt;50000),'IOC Input'!#REF!,IF(AND('IOC Input'!#REF!="M-OP",'IOC Input'!#REF!&gt;=50000),'IOC Input'!#REF!,""))</f>
        <v>#REF!</v>
      </c>
      <c r="H658" s="103" t="e">
        <f>IF(AND('IOC Input'!#REF!="M-OP",'IOC Input'!#REF!&lt;50000),'IOC Input'!#REF!,IF(AND('IOC Input'!#REF!="M-OP",'IOC Input'!#REF!&gt;=50000),'IOC Input'!#REF!,""))</f>
        <v>#REF!</v>
      </c>
      <c r="I658" s="103" t="e">
        <f>IF(AND('IOC Input'!#REF!="M-OP",'IOC Input'!#REF!&lt;50000),'IOC Input'!#REF!,IF(AND('IOC Input'!#REF!="M-OP",'IOC Input'!#REF!&gt;=50000),'IOC Input'!#REF!,""))</f>
        <v>#REF!</v>
      </c>
      <c r="J658" s="105" t="e">
        <f>IF(AND('IOC Input'!#REF!="M-OP",'IOC Input'!#REF!&lt;50000),RIGHT('IOC Input'!#REF!,6),IF(AND('IOC Input'!#REF!="M-OP",'IOC Input'!#REF!&gt;=50000),RIGHT('IOC Input'!#REF!,6),""))</f>
        <v>#REF!</v>
      </c>
      <c r="K658" s="106" t="e">
        <f>IF(AND('IOC Input'!#REF!="M-OP",'IOC Input'!#REF!="C"),'IOC Input'!#REF!,"")</f>
        <v>#REF!</v>
      </c>
      <c r="L658" s="106" t="e">
        <f>IF(AND('IOC Input'!#REF!="M-OP",'IOC Input'!#REF!="D"),'IOC Input'!#REF!,"")</f>
        <v>#REF!</v>
      </c>
      <c r="M658" t="e">
        <f t="shared" si="68"/>
        <v>#REF!</v>
      </c>
    </row>
    <row r="659" spans="1:13" ht="18.75">
      <c r="A659" s="102" t="s">
        <v>111</v>
      </c>
      <c r="B659" s="103" t="e">
        <f>IF(AND('IOC Input'!#REF!="M-OP",'IOC Input'!#REF!&lt;50000),'IOC Input'!#REF!,IF(AND('IOC Input'!#REF!="M-OP",'IOC Input'!#REF!&gt;=50000),'IOC Input'!#REF!,""))</f>
        <v>#REF!</v>
      </c>
      <c r="C659" s="103" t="e">
        <f>IF(AND('IOC Input'!#REF!="M-OP",'IOC Input'!#REF!&lt;50000),'IOC Input'!#REF!,IF(AND('IOC Input'!#REF!="M-OP",'IOC Input'!#REF!&gt;=50000),'IOC Input'!#REF!,""))</f>
        <v>#REF!</v>
      </c>
      <c r="D659" s="103" t="e">
        <f>IF(AND('IOC Input'!#REF!="M-OP",'IOC Input'!#REF!&lt;50000),'IOC Input'!#REF!,IF(AND('IOC Input'!#REF!="M-OP",'IOC Input'!#REF!&gt;=50000),'IOC Input'!#REF!,""))</f>
        <v>#REF!</v>
      </c>
      <c r="E659" s="103" t="e">
        <f>IF(AND('IOC Input'!#REF!="M-OP",'IOC Input'!#REF!&lt;50000),'IOC Input'!#REF!,IF(AND('IOC Input'!#REF!="M-OP",'IOC Input'!#REF!&gt;=50000),'IOC Input'!#REF!,""))</f>
        <v>#REF!</v>
      </c>
      <c r="F659" s="103" t="e">
        <f>IF(AND('IOC Input'!#REF!="M-OP",'IOC Input'!#REF!&lt;50000),'IOC Input'!#REF!,IF(AND('IOC Input'!#REF!="M-OP",'IOC Input'!#REF!&gt;=50000),'IOC Input'!#REF!,""))</f>
        <v>#REF!</v>
      </c>
      <c r="G659" s="103" t="e">
        <f>IF(AND('IOC Input'!#REF!="M-OP",'IOC Input'!#REF!&lt;50000),'IOC Input'!#REF!,IF(AND('IOC Input'!#REF!="M-OP",'IOC Input'!#REF!&gt;=50000),'IOC Input'!#REF!,""))</f>
        <v>#REF!</v>
      </c>
      <c r="H659" s="107"/>
      <c r="I659" s="103" t="e">
        <f>IF(AND('IOC Input'!#REF!="M-OP",'IOC Input'!#REF!&lt;50000),'IOC Input'!#REF!,IF(AND('IOC Input'!#REF!="M-OP",'IOC Input'!#REF!&gt;=50000),'IOC Input'!#REF!,""))</f>
        <v>#REF!</v>
      </c>
      <c r="J659" s="105" t="e">
        <f>IF(AND('IOC Input'!#REF!="M-OP",'IOC Input'!#REF!&lt;50000),RIGHT('IOC Input'!#REF!,6),IF(AND('IOC Input'!#REF!="M-OP",'IOC Input'!#REF!&gt;=50000),RIGHT('IOC Input'!#REF!,6),""))</f>
        <v>#REF!</v>
      </c>
      <c r="K659" s="106" t="e">
        <f>IF(AND('IOC Input'!#REF!="M-OP",'IOC Input'!#REF!="C"),'IOC Input'!#REF!,"")</f>
        <v>#REF!</v>
      </c>
      <c r="L659" s="106" t="e">
        <f>IF(AND('IOC Input'!#REF!="M-OP",'IOC Input'!#REF!="D"),'IOC Input'!#REF!,"")</f>
        <v>#REF!</v>
      </c>
      <c r="M659" t="e">
        <f t="shared" si="68"/>
        <v>#REF!</v>
      </c>
    </row>
    <row r="660" spans="1:13" ht="18.75">
      <c r="A660" s="102"/>
      <c r="B660" s="103"/>
      <c r="C660" s="104"/>
      <c r="D660" s="103"/>
      <c r="E660" s="104"/>
      <c r="F660" s="103"/>
      <c r="G660" s="103"/>
      <c r="H660" s="104"/>
      <c r="I660" s="103"/>
      <c r="J660" s="105"/>
      <c r="K660" s="106"/>
      <c r="L660" s="106"/>
    </row>
    <row r="661" spans="1:13" ht="18.75">
      <c r="A661" s="102" t="s">
        <v>111</v>
      </c>
      <c r="B661" s="103" t="e">
        <f>IF(AND('IOC Input'!#REF!="M-OP",'IOC Input'!#REF!&lt;50000),"119503",IF(AND('IOC Input'!#REF!="M-OP",'IOC Input'!#REF!&gt;=50000),"119500",""))</f>
        <v>#REF!</v>
      </c>
      <c r="C661" s="104"/>
      <c r="D661" s="103"/>
      <c r="E661" s="104"/>
      <c r="F661" s="103"/>
      <c r="G661" s="103"/>
      <c r="H661" s="103" t="e">
        <f>IF(AND('IOC Input'!#REF!="M-OP",'IOC Input'!#REF!&lt;50000),'IOC Input'!#REF!,IF(AND('IOC Input'!#REF!="M-OP",'IOC Input'!#REF!&gt;=50000),'IOC Input'!#REF!,""))</f>
        <v>#REF!</v>
      </c>
      <c r="I661" s="103" t="e">
        <f>+I662</f>
        <v>#REF!</v>
      </c>
      <c r="J661" s="105" t="e">
        <f>+J662</f>
        <v>#REF!</v>
      </c>
      <c r="K661" s="106" t="e">
        <f>IF(AND('IOC Input'!#REF!="M-OP",'IOC Input'!#REF!="C"),'IOC Input'!#REF!,"")</f>
        <v>#REF!</v>
      </c>
      <c r="L661" s="106" t="e">
        <f>IF(AND('IOC Input'!#REF!="M-OP",'IOC Input'!#REF!="D"),'IOC Input'!#REF!,"")</f>
        <v>#REF!</v>
      </c>
      <c r="M661" t="e">
        <f>IF(SUM(K661:L661)&gt;0,1,0)</f>
        <v>#REF!</v>
      </c>
    </row>
    <row r="662" spans="1:13" ht="18.75">
      <c r="A662" s="102" t="s">
        <v>111</v>
      </c>
      <c r="B662" s="103" t="e">
        <f>IF(AND('IOC Input'!#REF!="M-OP",'IOC Input'!#REF!&lt;50000),'IOC Input'!#REF!,IF(AND('IOC Input'!#REF!="M-OP",'IOC Input'!#REF!&gt;=50000),'IOC Input'!#REF!,""))</f>
        <v>#REF!</v>
      </c>
      <c r="C662" s="103" t="e">
        <f>IF(AND('IOC Input'!#REF!="M-OP",'IOC Input'!#REF!&lt;50000),'IOC Input'!#REF!,IF(AND('IOC Input'!#REF!="M-OP",'IOC Input'!#REF!&gt;=50000),'IOC Input'!#REF!,""))</f>
        <v>#REF!</v>
      </c>
      <c r="D662" s="103" t="e">
        <f>IF(AND('IOC Input'!#REF!="M-OP",'IOC Input'!#REF!&lt;50000),'IOC Input'!#REF!,IF(AND('IOC Input'!#REF!="M-OP",'IOC Input'!#REF!&gt;=50000),'IOC Input'!#REF!,""))</f>
        <v>#REF!</v>
      </c>
      <c r="E662" s="103" t="e">
        <f>IF(AND('IOC Input'!#REF!="M-OP",'IOC Input'!#REF!&lt;50000),'IOC Input'!#REF!,IF(AND('IOC Input'!#REF!="M-OP",'IOC Input'!#REF!&gt;=50000),'IOC Input'!#REF!,""))</f>
        <v>#REF!</v>
      </c>
      <c r="F662" s="103" t="e">
        <f>IF(AND('IOC Input'!#REF!="M-OP",'IOC Input'!#REF!&lt;50000),'IOC Input'!#REF!,IF(AND('IOC Input'!#REF!="M-OP",'IOC Input'!#REF!&gt;=50000),'IOC Input'!#REF!,""))</f>
        <v>#REF!</v>
      </c>
      <c r="G662" s="103" t="e">
        <f>IF(AND('IOC Input'!#REF!="M-OP",'IOC Input'!#REF!&lt;50000),'IOC Input'!#REF!,IF(AND('IOC Input'!#REF!="M-OP",'IOC Input'!#REF!&gt;=50000),'IOC Input'!#REF!,""))</f>
        <v>#REF!</v>
      </c>
      <c r="H662" s="103" t="e">
        <f>IF(AND('IOC Input'!#REF!="M-OP",'IOC Input'!#REF!&lt;50000),'IOC Input'!#REF!,IF(AND('IOC Input'!#REF!="M-OP",'IOC Input'!#REF!&gt;=50000),'IOC Input'!#REF!,""))</f>
        <v>#REF!</v>
      </c>
      <c r="I662" s="103" t="e">
        <f>IF(AND('IOC Input'!#REF!="M-OP",'IOC Input'!#REF!&lt;50000),'IOC Input'!#REF!,IF(AND('IOC Input'!#REF!="M-OP",'IOC Input'!#REF!&gt;=50000),'IOC Input'!#REF!,""))</f>
        <v>#REF!</v>
      </c>
      <c r="J662" s="105" t="e">
        <f>IF(AND('IOC Input'!#REF!="M-OP",'IOC Input'!#REF!&lt;50000),RIGHT('IOC Input'!#REF!,6),IF(AND('IOC Input'!#REF!="M-OP",'IOC Input'!#REF!&gt;=50000),RIGHT('IOC Input'!#REF!,6),""))</f>
        <v>#REF!</v>
      </c>
      <c r="K662" s="106" t="e">
        <f>IF(AND('IOC Input'!#REF!="M-OP",'IOC Input'!#REF!="C"),'IOC Input'!#REF!,"")</f>
        <v>#REF!</v>
      </c>
      <c r="L662" s="106" t="e">
        <f>IF(AND('IOC Input'!#REF!="M-OP",'IOC Input'!#REF!="D"),'IOC Input'!#REF!,"")</f>
        <v>#REF!</v>
      </c>
      <c r="M662" t="e">
        <f t="shared" ref="M662:M668" si="69">IF(SUM(K662:L662)&gt;0,1,0)</f>
        <v>#REF!</v>
      </c>
    </row>
    <row r="663" spans="1:13" ht="18.75">
      <c r="A663" s="102" t="s">
        <v>111</v>
      </c>
      <c r="B663" s="103" t="e">
        <f>IF(AND('IOC Input'!#REF!="M-OP",'IOC Input'!#REF!&lt;50000),'IOC Input'!#REF!,IF(AND('IOC Input'!#REF!="M-OP",'IOC Input'!#REF!&gt;=50000),'IOC Input'!#REF!,""))</f>
        <v>#REF!</v>
      </c>
      <c r="C663" s="103" t="e">
        <f>IF(AND('IOC Input'!#REF!="M-OP",'IOC Input'!#REF!&lt;50000),'IOC Input'!#REF!,IF(AND('IOC Input'!#REF!="M-OP",'IOC Input'!#REF!&gt;=50000),'IOC Input'!#REF!,""))</f>
        <v>#REF!</v>
      </c>
      <c r="D663" s="103" t="e">
        <f>IF(AND('IOC Input'!#REF!="M-OP",'IOC Input'!#REF!&lt;50000),'IOC Input'!#REF!,IF(AND('IOC Input'!#REF!="M-OP",'IOC Input'!#REF!&gt;=50000),'IOC Input'!#REF!,""))</f>
        <v>#REF!</v>
      </c>
      <c r="E663" s="103" t="e">
        <f>IF(AND('IOC Input'!#REF!="M-OP",'IOC Input'!#REF!&lt;50000),'IOC Input'!#REF!,IF(AND('IOC Input'!#REF!="M-OP",'IOC Input'!#REF!&gt;=50000),'IOC Input'!#REF!,""))</f>
        <v>#REF!</v>
      </c>
      <c r="F663" s="103" t="e">
        <f>IF(AND('IOC Input'!#REF!="M-OP",'IOC Input'!#REF!&lt;50000),'IOC Input'!#REF!,IF(AND('IOC Input'!#REF!="M-OP",'IOC Input'!#REF!&gt;=50000),'IOC Input'!#REF!,""))</f>
        <v>#REF!</v>
      </c>
      <c r="G663" s="103" t="e">
        <f>IF(AND('IOC Input'!#REF!="M-OP",'IOC Input'!#REF!&lt;50000),'IOC Input'!#REF!,IF(AND('IOC Input'!#REF!="M-OP",'IOC Input'!#REF!&gt;=50000),'IOC Input'!#REF!,""))</f>
        <v>#REF!</v>
      </c>
      <c r="H663" s="103" t="e">
        <f>IF(AND('IOC Input'!#REF!="M-OP",'IOC Input'!#REF!&lt;50000),'IOC Input'!#REF!,IF(AND('IOC Input'!#REF!="M-OP",'IOC Input'!#REF!&gt;=50000),'IOC Input'!#REF!,""))</f>
        <v>#REF!</v>
      </c>
      <c r="I663" s="103" t="e">
        <f>IF(AND('IOC Input'!#REF!="M-OP",'IOC Input'!#REF!&lt;50000),'IOC Input'!#REF!,IF(AND('IOC Input'!#REF!="M-OP",'IOC Input'!#REF!&gt;=50000),'IOC Input'!#REF!,""))</f>
        <v>#REF!</v>
      </c>
      <c r="J663" s="105" t="e">
        <f>IF(AND('IOC Input'!#REF!="M-OP",'IOC Input'!#REF!&lt;50000),RIGHT('IOC Input'!#REF!,6),IF(AND('IOC Input'!#REF!="M-OP",'IOC Input'!#REF!&gt;=50000),RIGHT('IOC Input'!#REF!,6),""))</f>
        <v>#REF!</v>
      </c>
      <c r="K663" s="106" t="e">
        <f>IF(AND('IOC Input'!#REF!="M-OP",'IOC Input'!#REF!="C"),'IOC Input'!#REF!,"")</f>
        <v>#REF!</v>
      </c>
      <c r="L663" s="106" t="e">
        <f>IF(AND('IOC Input'!#REF!="M-OP",'IOC Input'!#REF!="D"),'IOC Input'!#REF!,"")</f>
        <v>#REF!</v>
      </c>
      <c r="M663" t="e">
        <f t="shared" si="69"/>
        <v>#REF!</v>
      </c>
    </row>
    <row r="664" spans="1:13" ht="18.75">
      <c r="A664" s="102" t="s">
        <v>111</v>
      </c>
      <c r="B664" s="103" t="e">
        <f>IF(AND('IOC Input'!#REF!="M-OP",'IOC Input'!#REF!&lt;50000),'IOC Input'!#REF!,IF(AND('IOC Input'!#REF!="M-OP",'IOC Input'!#REF!&gt;=50000),'IOC Input'!#REF!,""))</f>
        <v>#REF!</v>
      </c>
      <c r="C664" s="103" t="e">
        <f>IF(AND('IOC Input'!#REF!="M-OP",'IOC Input'!#REF!&lt;50000),'IOC Input'!#REF!,IF(AND('IOC Input'!#REF!="M-OP",'IOC Input'!#REF!&gt;=50000),'IOC Input'!#REF!,""))</f>
        <v>#REF!</v>
      </c>
      <c r="D664" s="103" t="e">
        <f>IF(AND('IOC Input'!#REF!="M-OP",'IOC Input'!#REF!&lt;50000),'IOC Input'!#REF!,IF(AND('IOC Input'!#REF!="M-OP",'IOC Input'!#REF!&gt;=50000),'IOC Input'!#REF!,""))</f>
        <v>#REF!</v>
      </c>
      <c r="E664" s="103" t="e">
        <f>IF(AND('IOC Input'!#REF!="M-OP",'IOC Input'!#REF!&lt;50000),'IOC Input'!#REF!,IF(AND('IOC Input'!#REF!="M-OP",'IOC Input'!#REF!&gt;=50000),'IOC Input'!#REF!,""))</f>
        <v>#REF!</v>
      </c>
      <c r="F664" s="103" t="e">
        <f>IF(AND('IOC Input'!#REF!="M-OP",'IOC Input'!#REF!&lt;50000),'IOC Input'!#REF!,IF(AND('IOC Input'!#REF!="M-OP",'IOC Input'!#REF!&gt;=50000),'IOC Input'!#REF!,""))</f>
        <v>#REF!</v>
      </c>
      <c r="G664" s="103" t="e">
        <f>IF(AND('IOC Input'!#REF!="M-OP",'IOC Input'!#REF!&lt;50000),'IOC Input'!#REF!,IF(AND('IOC Input'!#REF!="M-OP",'IOC Input'!#REF!&gt;=50000),'IOC Input'!#REF!,""))</f>
        <v>#REF!</v>
      </c>
      <c r="H664" s="103" t="e">
        <f>IF(AND('IOC Input'!#REF!="M-OP",'IOC Input'!#REF!&lt;50000),'IOC Input'!#REF!,IF(AND('IOC Input'!#REF!="M-OP",'IOC Input'!#REF!&gt;=50000),'IOC Input'!#REF!,""))</f>
        <v>#REF!</v>
      </c>
      <c r="I664" s="103" t="e">
        <f>IF(AND('IOC Input'!#REF!="M-OP",'IOC Input'!#REF!&lt;50000),'IOC Input'!#REF!,IF(AND('IOC Input'!#REF!="M-OP",'IOC Input'!#REF!&gt;=50000),'IOC Input'!#REF!,""))</f>
        <v>#REF!</v>
      </c>
      <c r="J664" s="105" t="e">
        <f>IF(AND('IOC Input'!#REF!="M-OP",'IOC Input'!#REF!&lt;50000),RIGHT('IOC Input'!#REF!,6),IF(AND('IOC Input'!#REF!="M-OP",'IOC Input'!#REF!&gt;=50000),RIGHT('IOC Input'!#REF!,6),""))</f>
        <v>#REF!</v>
      </c>
      <c r="K664" s="106" t="e">
        <f>IF(AND('IOC Input'!#REF!="M-OP",'IOC Input'!#REF!="C"),'IOC Input'!#REF!,"")</f>
        <v>#REF!</v>
      </c>
      <c r="L664" s="106" t="e">
        <f>IF(AND('IOC Input'!#REF!="M-OP",'IOC Input'!#REF!="D"),'IOC Input'!#REF!,"")</f>
        <v>#REF!</v>
      </c>
      <c r="M664" t="e">
        <f t="shared" si="69"/>
        <v>#REF!</v>
      </c>
    </row>
    <row r="665" spans="1:13" ht="18.75">
      <c r="A665" s="102" t="s">
        <v>111</v>
      </c>
      <c r="B665" s="103" t="e">
        <f>IF(AND('IOC Input'!#REF!="M-OP",'IOC Input'!#REF!&lt;50000),'IOC Input'!#REF!,IF(AND('IOC Input'!#REF!="M-OP",'IOC Input'!#REF!&gt;=50000),'IOC Input'!#REF!,""))</f>
        <v>#REF!</v>
      </c>
      <c r="C665" s="103" t="e">
        <f>IF(AND('IOC Input'!#REF!="M-OP",'IOC Input'!#REF!&lt;50000),'IOC Input'!#REF!,IF(AND('IOC Input'!#REF!="M-OP",'IOC Input'!#REF!&gt;=50000),'IOC Input'!#REF!,""))</f>
        <v>#REF!</v>
      </c>
      <c r="D665" s="103" t="e">
        <f>IF(AND('IOC Input'!#REF!="M-OP",'IOC Input'!#REF!&lt;50000),'IOC Input'!#REF!,IF(AND('IOC Input'!#REF!="M-OP",'IOC Input'!#REF!&gt;=50000),'IOC Input'!#REF!,""))</f>
        <v>#REF!</v>
      </c>
      <c r="E665" s="103" t="e">
        <f>IF(AND('IOC Input'!#REF!="M-OP",'IOC Input'!#REF!&lt;50000),'IOC Input'!#REF!,IF(AND('IOC Input'!#REF!="M-OP",'IOC Input'!#REF!&gt;=50000),'IOC Input'!#REF!,""))</f>
        <v>#REF!</v>
      </c>
      <c r="F665" s="103" t="e">
        <f>IF(AND('IOC Input'!#REF!="M-OP",'IOC Input'!#REF!&lt;50000),'IOC Input'!#REF!,IF(AND('IOC Input'!#REF!="M-OP",'IOC Input'!#REF!&gt;=50000),'IOC Input'!#REF!,""))</f>
        <v>#REF!</v>
      </c>
      <c r="G665" s="103" t="e">
        <f>IF(AND('IOC Input'!#REF!="M-OP",'IOC Input'!#REF!&lt;50000),'IOC Input'!#REF!,IF(AND('IOC Input'!#REF!="M-OP",'IOC Input'!#REF!&gt;=50000),'IOC Input'!#REF!,""))</f>
        <v>#REF!</v>
      </c>
      <c r="H665" s="103" t="e">
        <f>IF(AND('IOC Input'!#REF!="M-OP",'IOC Input'!#REF!&lt;50000),'IOC Input'!#REF!,IF(AND('IOC Input'!#REF!="M-OP",'IOC Input'!#REF!&gt;=50000),'IOC Input'!#REF!,""))</f>
        <v>#REF!</v>
      </c>
      <c r="I665" s="103" t="e">
        <f>IF(AND('IOC Input'!#REF!="M-OP",'IOC Input'!#REF!&lt;50000),'IOC Input'!#REF!,IF(AND('IOC Input'!#REF!="M-OP",'IOC Input'!#REF!&gt;=50000),'IOC Input'!#REF!,""))</f>
        <v>#REF!</v>
      </c>
      <c r="J665" s="105" t="e">
        <f>IF(AND('IOC Input'!#REF!="M-OP",'IOC Input'!#REF!&lt;50000),RIGHT('IOC Input'!#REF!,6),IF(AND('IOC Input'!#REF!="M-OP",'IOC Input'!#REF!&gt;=50000),RIGHT('IOC Input'!#REF!,6),""))</f>
        <v>#REF!</v>
      </c>
      <c r="K665" s="106" t="e">
        <f>IF(AND('IOC Input'!#REF!="M-OP",'IOC Input'!#REF!="C"),'IOC Input'!#REF!,"")</f>
        <v>#REF!</v>
      </c>
      <c r="L665" s="106" t="e">
        <f>IF(AND('IOC Input'!#REF!="M-OP",'IOC Input'!#REF!="D"),'IOC Input'!#REF!,"")</f>
        <v>#REF!</v>
      </c>
      <c r="M665" t="e">
        <f t="shared" si="69"/>
        <v>#REF!</v>
      </c>
    </row>
    <row r="666" spans="1:13" ht="18.75">
      <c r="A666" s="102" t="s">
        <v>111</v>
      </c>
      <c r="B666" s="103" t="e">
        <f>IF(AND('IOC Input'!#REF!="M-OP",'IOC Input'!#REF!&lt;50000),'IOC Input'!#REF!,IF(AND('IOC Input'!#REF!="M-OP",'IOC Input'!#REF!&gt;=50000),'IOC Input'!#REF!,""))</f>
        <v>#REF!</v>
      </c>
      <c r="C666" s="103" t="e">
        <f>IF(AND('IOC Input'!#REF!="M-OP",'IOC Input'!#REF!&lt;50000),'IOC Input'!#REF!,IF(AND('IOC Input'!#REF!="M-OP",'IOC Input'!#REF!&gt;=50000),'IOC Input'!#REF!,""))</f>
        <v>#REF!</v>
      </c>
      <c r="D666" s="103" t="e">
        <f>IF(AND('IOC Input'!#REF!="M-OP",'IOC Input'!#REF!&lt;50000),'IOC Input'!#REF!,IF(AND('IOC Input'!#REF!="M-OP",'IOC Input'!#REF!&gt;=50000),'IOC Input'!#REF!,""))</f>
        <v>#REF!</v>
      </c>
      <c r="E666" s="103" t="e">
        <f>IF(AND('IOC Input'!#REF!="M-OP",'IOC Input'!#REF!&lt;50000),'IOC Input'!#REF!,IF(AND('IOC Input'!#REF!="M-OP",'IOC Input'!#REF!&gt;=50000),'IOC Input'!#REF!,""))</f>
        <v>#REF!</v>
      </c>
      <c r="F666" s="103" t="e">
        <f>IF(AND('IOC Input'!#REF!="M-OP",'IOC Input'!#REF!&lt;50000),'IOC Input'!#REF!,IF(AND('IOC Input'!#REF!="M-OP",'IOC Input'!#REF!&gt;=50000),'IOC Input'!#REF!,""))</f>
        <v>#REF!</v>
      </c>
      <c r="G666" s="103" t="e">
        <f>IF(AND('IOC Input'!#REF!="M-OP",'IOC Input'!#REF!&lt;50000),'IOC Input'!#REF!,IF(AND('IOC Input'!#REF!="M-OP",'IOC Input'!#REF!&gt;=50000),'IOC Input'!#REF!,""))</f>
        <v>#REF!</v>
      </c>
      <c r="H666" s="103" t="e">
        <f>IF(AND('IOC Input'!#REF!="M-OP",'IOC Input'!#REF!&lt;50000),'IOC Input'!#REF!,IF(AND('IOC Input'!#REF!="M-OP",'IOC Input'!#REF!&gt;=50000),'IOC Input'!#REF!,""))</f>
        <v>#REF!</v>
      </c>
      <c r="I666" s="103" t="e">
        <f>IF(AND('IOC Input'!#REF!="M-OP",'IOC Input'!#REF!&lt;50000),'IOC Input'!#REF!,IF(AND('IOC Input'!#REF!="M-OP",'IOC Input'!#REF!&gt;=50000),'IOC Input'!#REF!,""))</f>
        <v>#REF!</v>
      </c>
      <c r="J666" s="105" t="e">
        <f>IF(AND('IOC Input'!#REF!="M-OP",'IOC Input'!#REF!&lt;50000),RIGHT('IOC Input'!#REF!,6),IF(AND('IOC Input'!#REF!="M-OP",'IOC Input'!#REF!&gt;=50000),RIGHT('IOC Input'!#REF!,6),""))</f>
        <v>#REF!</v>
      </c>
      <c r="K666" s="106" t="e">
        <f>IF(AND('IOC Input'!#REF!="M-OP",'IOC Input'!#REF!="C"),'IOC Input'!#REF!,"")</f>
        <v>#REF!</v>
      </c>
      <c r="L666" s="106" t="e">
        <f>IF(AND('IOC Input'!#REF!="M-OP",'IOC Input'!#REF!="D"),'IOC Input'!#REF!,"")</f>
        <v>#REF!</v>
      </c>
      <c r="M666" t="e">
        <f t="shared" si="69"/>
        <v>#REF!</v>
      </c>
    </row>
    <row r="667" spans="1:13" ht="18.75">
      <c r="A667" s="102" t="s">
        <v>111</v>
      </c>
      <c r="B667" s="103" t="e">
        <f>IF(AND('IOC Input'!#REF!="M-OP",'IOC Input'!#REF!&lt;50000),'IOC Input'!#REF!,IF(AND('IOC Input'!#REF!="M-OP",'IOC Input'!#REF!&gt;=50000),'IOC Input'!#REF!,""))</f>
        <v>#REF!</v>
      </c>
      <c r="C667" s="103" t="e">
        <f>IF(AND('IOC Input'!#REF!="M-OP",'IOC Input'!#REF!&lt;50000),'IOC Input'!#REF!,IF(AND('IOC Input'!#REF!="M-OP",'IOC Input'!#REF!&gt;=50000),'IOC Input'!#REF!,""))</f>
        <v>#REF!</v>
      </c>
      <c r="D667" s="103" t="e">
        <f>IF(AND('IOC Input'!#REF!="M-OP",'IOC Input'!#REF!&lt;50000),'IOC Input'!#REF!,IF(AND('IOC Input'!#REF!="M-OP",'IOC Input'!#REF!&gt;=50000),'IOC Input'!#REF!,""))</f>
        <v>#REF!</v>
      </c>
      <c r="E667" s="103" t="e">
        <f>IF(AND('IOC Input'!#REF!="M-OP",'IOC Input'!#REF!&lt;50000),'IOC Input'!#REF!,IF(AND('IOC Input'!#REF!="M-OP",'IOC Input'!#REF!&gt;=50000),'IOC Input'!#REF!,""))</f>
        <v>#REF!</v>
      </c>
      <c r="F667" s="103" t="e">
        <f>IF(AND('IOC Input'!#REF!="M-OP",'IOC Input'!#REF!&lt;50000),'IOC Input'!#REF!,IF(AND('IOC Input'!#REF!="M-OP",'IOC Input'!#REF!&gt;=50000),'IOC Input'!#REF!,""))</f>
        <v>#REF!</v>
      </c>
      <c r="G667" s="103" t="e">
        <f>IF(AND('IOC Input'!#REF!="M-OP",'IOC Input'!#REF!&lt;50000),'IOC Input'!#REF!,IF(AND('IOC Input'!#REF!="M-OP",'IOC Input'!#REF!&gt;=50000),'IOC Input'!#REF!,""))</f>
        <v>#REF!</v>
      </c>
      <c r="H667" s="103" t="e">
        <f>IF(AND('IOC Input'!#REF!="M-OP",'IOC Input'!#REF!&lt;50000),'IOC Input'!#REF!,IF(AND('IOC Input'!#REF!="M-OP",'IOC Input'!#REF!&gt;=50000),'IOC Input'!#REF!,""))</f>
        <v>#REF!</v>
      </c>
      <c r="I667" s="103" t="e">
        <f>IF(AND('IOC Input'!#REF!="M-OP",'IOC Input'!#REF!&lt;50000),'IOC Input'!#REF!,IF(AND('IOC Input'!#REF!="M-OP",'IOC Input'!#REF!&gt;=50000),'IOC Input'!#REF!,""))</f>
        <v>#REF!</v>
      </c>
      <c r="J667" s="105" t="e">
        <f>IF(AND('IOC Input'!#REF!="M-OP",'IOC Input'!#REF!&lt;50000),RIGHT('IOC Input'!#REF!,6),IF(AND('IOC Input'!#REF!="M-OP",'IOC Input'!#REF!&gt;=50000),RIGHT('IOC Input'!#REF!,6),""))</f>
        <v>#REF!</v>
      </c>
      <c r="K667" s="106" t="e">
        <f>IF(AND('IOC Input'!#REF!="M-OP",'IOC Input'!#REF!="C"),'IOC Input'!#REF!,"")</f>
        <v>#REF!</v>
      </c>
      <c r="L667" s="106" t="e">
        <f>IF(AND('IOC Input'!#REF!="M-OP",'IOC Input'!#REF!="D"),'IOC Input'!#REF!,"")</f>
        <v>#REF!</v>
      </c>
      <c r="M667" t="e">
        <f t="shared" si="69"/>
        <v>#REF!</v>
      </c>
    </row>
    <row r="668" spans="1:13" ht="18.75">
      <c r="A668" s="102" t="s">
        <v>111</v>
      </c>
      <c r="B668" s="103" t="e">
        <f>IF(AND('IOC Input'!#REF!="M-OP",'IOC Input'!#REF!&lt;50000),'IOC Input'!#REF!,IF(AND('IOC Input'!#REF!="M-OP",'IOC Input'!#REF!&gt;=50000),'IOC Input'!#REF!,""))</f>
        <v>#REF!</v>
      </c>
      <c r="C668" s="103" t="e">
        <f>IF(AND('IOC Input'!#REF!="M-OP",'IOC Input'!#REF!&lt;50000),'IOC Input'!#REF!,IF(AND('IOC Input'!#REF!="M-OP",'IOC Input'!#REF!&gt;=50000),'IOC Input'!#REF!,""))</f>
        <v>#REF!</v>
      </c>
      <c r="D668" s="103" t="e">
        <f>IF(AND('IOC Input'!#REF!="M-OP",'IOC Input'!#REF!&lt;50000),'IOC Input'!#REF!,IF(AND('IOC Input'!#REF!="M-OP",'IOC Input'!#REF!&gt;=50000),'IOC Input'!#REF!,""))</f>
        <v>#REF!</v>
      </c>
      <c r="E668" s="103" t="e">
        <f>IF(AND('IOC Input'!#REF!="M-OP",'IOC Input'!#REF!&lt;50000),'IOC Input'!#REF!,IF(AND('IOC Input'!#REF!="M-OP",'IOC Input'!#REF!&gt;=50000),'IOC Input'!#REF!,""))</f>
        <v>#REF!</v>
      </c>
      <c r="F668" s="103" t="e">
        <f>IF(AND('IOC Input'!#REF!="M-OP",'IOC Input'!#REF!&lt;50000),'IOC Input'!#REF!,IF(AND('IOC Input'!#REF!="M-OP",'IOC Input'!#REF!&gt;=50000),'IOC Input'!#REF!,""))</f>
        <v>#REF!</v>
      </c>
      <c r="G668" s="103" t="e">
        <f>IF(AND('IOC Input'!#REF!="M-OP",'IOC Input'!#REF!&lt;50000),'IOC Input'!#REF!,IF(AND('IOC Input'!#REF!="M-OP",'IOC Input'!#REF!&gt;=50000),'IOC Input'!#REF!,""))</f>
        <v>#REF!</v>
      </c>
      <c r="H668" s="107"/>
      <c r="I668" s="103" t="e">
        <f>IF(AND('IOC Input'!#REF!="M-OP",'IOC Input'!#REF!&lt;50000),'IOC Input'!#REF!,IF(AND('IOC Input'!#REF!="M-OP",'IOC Input'!#REF!&gt;=50000),'IOC Input'!#REF!,""))</f>
        <v>#REF!</v>
      </c>
      <c r="J668" s="105" t="e">
        <f>IF(AND('IOC Input'!#REF!="M-OP",'IOC Input'!#REF!&lt;50000),RIGHT('IOC Input'!#REF!,6),IF(AND('IOC Input'!#REF!="M-OP",'IOC Input'!#REF!&gt;=50000),RIGHT('IOC Input'!#REF!,6),""))</f>
        <v>#REF!</v>
      </c>
      <c r="K668" s="106" t="e">
        <f>IF(AND('IOC Input'!#REF!="M-OP",'IOC Input'!#REF!="C"),'IOC Input'!#REF!,"")</f>
        <v>#REF!</v>
      </c>
      <c r="L668" s="106" t="e">
        <f>IF(AND('IOC Input'!#REF!="M-OP",'IOC Input'!#REF!="D"),'IOC Input'!#REF!,"")</f>
        <v>#REF!</v>
      </c>
      <c r="M668" t="e">
        <f t="shared" si="69"/>
        <v>#REF!</v>
      </c>
    </row>
    <row r="669" spans="1:13" ht="18.75">
      <c r="A669" s="102"/>
      <c r="B669" s="103"/>
      <c r="C669" s="104"/>
      <c r="D669" s="103"/>
      <c r="E669" s="104"/>
      <c r="F669" s="103"/>
      <c r="G669" s="103"/>
      <c r="H669" s="104"/>
      <c r="I669" s="103"/>
      <c r="J669" s="105"/>
      <c r="K669" s="106"/>
      <c r="L669" s="106"/>
    </row>
    <row r="670" spans="1:13" ht="18.75">
      <c r="A670" s="102" t="s">
        <v>111</v>
      </c>
      <c r="B670" s="103" t="e">
        <f>IF(AND('IOC Input'!#REF!="M-OP",'IOC Input'!#REF!&lt;50000),"119503",IF(AND('IOC Input'!#REF!="M-OP",'IOC Input'!#REF!&gt;=50000),"119500",""))</f>
        <v>#REF!</v>
      </c>
      <c r="C670" s="104"/>
      <c r="D670" s="103"/>
      <c r="E670" s="104"/>
      <c r="F670" s="103"/>
      <c r="G670" s="103"/>
      <c r="H670" s="103" t="e">
        <f>IF(AND('IOC Input'!#REF!="M-OP",'IOC Input'!#REF!&lt;50000),'IOC Input'!#REF!,IF(AND('IOC Input'!#REF!="M-OP",'IOC Input'!#REF!&gt;=50000),'IOC Input'!#REF!,""))</f>
        <v>#REF!</v>
      </c>
      <c r="I670" s="103" t="e">
        <f>+I671</f>
        <v>#REF!</v>
      </c>
      <c r="J670" s="105" t="e">
        <f>+J671</f>
        <v>#REF!</v>
      </c>
      <c r="K670" s="106" t="e">
        <f>IF(AND('IOC Input'!#REF!="M-OP",'IOC Input'!#REF!="C"),'IOC Input'!#REF!,"")</f>
        <v>#REF!</v>
      </c>
      <c r="L670" s="106" t="e">
        <f>IF(AND('IOC Input'!#REF!="M-OP",'IOC Input'!#REF!="D"),'IOC Input'!#REF!,"")</f>
        <v>#REF!</v>
      </c>
      <c r="M670" t="e">
        <f>IF(SUM(K670:L670)&gt;0,1,0)</f>
        <v>#REF!</v>
      </c>
    </row>
    <row r="671" spans="1:13" ht="18.75">
      <c r="A671" s="102" t="s">
        <v>111</v>
      </c>
      <c r="B671" s="103" t="e">
        <f>IF(AND('IOC Input'!#REF!="M-OP",'IOC Input'!#REF!&lt;50000),'IOC Input'!#REF!,IF(AND('IOC Input'!#REF!="M-OP",'IOC Input'!#REF!&gt;=50000),'IOC Input'!#REF!,""))</f>
        <v>#REF!</v>
      </c>
      <c r="C671" s="103" t="e">
        <f>IF(AND('IOC Input'!#REF!="M-OP",'IOC Input'!#REF!&lt;50000),'IOC Input'!#REF!,IF(AND('IOC Input'!#REF!="M-OP",'IOC Input'!#REF!&gt;=50000),'IOC Input'!#REF!,""))</f>
        <v>#REF!</v>
      </c>
      <c r="D671" s="103" t="e">
        <f>IF(AND('IOC Input'!#REF!="M-OP",'IOC Input'!#REF!&lt;50000),'IOC Input'!#REF!,IF(AND('IOC Input'!#REF!="M-OP",'IOC Input'!#REF!&gt;=50000),'IOC Input'!#REF!,""))</f>
        <v>#REF!</v>
      </c>
      <c r="E671" s="103" t="e">
        <f>IF(AND('IOC Input'!#REF!="M-OP",'IOC Input'!#REF!&lt;50000),'IOC Input'!#REF!,IF(AND('IOC Input'!#REF!="M-OP",'IOC Input'!#REF!&gt;=50000),'IOC Input'!#REF!,""))</f>
        <v>#REF!</v>
      </c>
      <c r="F671" s="103" t="e">
        <f>IF(AND('IOC Input'!#REF!="M-OP",'IOC Input'!#REF!&lt;50000),'IOC Input'!#REF!,IF(AND('IOC Input'!#REF!="M-OP",'IOC Input'!#REF!&gt;=50000),'IOC Input'!#REF!,""))</f>
        <v>#REF!</v>
      </c>
      <c r="G671" s="103" t="e">
        <f>IF(AND('IOC Input'!#REF!="M-OP",'IOC Input'!#REF!&lt;50000),'IOC Input'!#REF!,IF(AND('IOC Input'!#REF!="M-OP",'IOC Input'!#REF!&gt;=50000),'IOC Input'!#REF!,""))</f>
        <v>#REF!</v>
      </c>
      <c r="H671" s="103" t="e">
        <f>IF(AND('IOC Input'!#REF!="M-OP",'IOC Input'!#REF!&lt;50000),'IOC Input'!#REF!,IF(AND('IOC Input'!#REF!="M-OP",'IOC Input'!#REF!&gt;=50000),'IOC Input'!#REF!,""))</f>
        <v>#REF!</v>
      </c>
      <c r="I671" s="103" t="e">
        <f>IF(AND('IOC Input'!#REF!="M-OP",'IOC Input'!#REF!&lt;50000),'IOC Input'!#REF!,IF(AND('IOC Input'!#REF!="M-OP",'IOC Input'!#REF!&gt;=50000),'IOC Input'!#REF!,""))</f>
        <v>#REF!</v>
      </c>
      <c r="J671" s="105" t="e">
        <f>IF(AND('IOC Input'!#REF!="M-OP",'IOC Input'!#REF!&lt;50000),RIGHT('IOC Input'!#REF!,6),IF(AND('IOC Input'!#REF!="M-OP",'IOC Input'!#REF!&gt;=50000),RIGHT('IOC Input'!#REF!,6),""))</f>
        <v>#REF!</v>
      </c>
      <c r="K671" s="106" t="e">
        <f>IF(AND('IOC Input'!#REF!="M-OP",'IOC Input'!#REF!="C"),'IOC Input'!#REF!,"")</f>
        <v>#REF!</v>
      </c>
      <c r="L671" s="106" t="e">
        <f>IF(AND('IOC Input'!#REF!="M-OP",'IOC Input'!#REF!="D"),'IOC Input'!#REF!,"")</f>
        <v>#REF!</v>
      </c>
      <c r="M671" t="e">
        <f t="shared" ref="M671:M677" si="70">IF(SUM(K671:L671)&gt;0,1,0)</f>
        <v>#REF!</v>
      </c>
    </row>
    <row r="672" spans="1:13" ht="18.75">
      <c r="A672" s="102" t="s">
        <v>111</v>
      </c>
      <c r="B672" s="103" t="e">
        <f>IF(AND('IOC Input'!#REF!="M-OP",'IOC Input'!#REF!&lt;50000),'IOC Input'!#REF!,IF(AND('IOC Input'!#REF!="M-OP",'IOC Input'!#REF!&gt;=50000),'IOC Input'!#REF!,""))</f>
        <v>#REF!</v>
      </c>
      <c r="C672" s="103" t="e">
        <f>IF(AND('IOC Input'!#REF!="M-OP",'IOC Input'!#REF!&lt;50000),'IOC Input'!#REF!,IF(AND('IOC Input'!#REF!="M-OP",'IOC Input'!#REF!&gt;=50000),'IOC Input'!#REF!,""))</f>
        <v>#REF!</v>
      </c>
      <c r="D672" s="103" t="e">
        <f>IF(AND('IOC Input'!#REF!="M-OP",'IOC Input'!#REF!&lt;50000),'IOC Input'!#REF!,IF(AND('IOC Input'!#REF!="M-OP",'IOC Input'!#REF!&gt;=50000),'IOC Input'!#REF!,""))</f>
        <v>#REF!</v>
      </c>
      <c r="E672" s="103" t="e">
        <f>IF(AND('IOC Input'!#REF!="M-OP",'IOC Input'!#REF!&lt;50000),'IOC Input'!#REF!,IF(AND('IOC Input'!#REF!="M-OP",'IOC Input'!#REF!&gt;=50000),'IOC Input'!#REF!,""))</f>
        <v>#REF!</v>
      </c>
      <c r="F672" s="103" t="e">
        <f>IF(AND('IOC Input'!#REF!="M-OP",'IOC Input'!#REF!&lt;50000),'IOC Input'!#REF!,IF(AND('IOC Input'!#REF!="M-OP",'IOC Input'!#REF!&gt;=50000),'IOC Input'!#REF!,""))</f>
        <v>#REF!</v>
      </c>
      <c r="G672" s="103" t="e">
        <f>IF(AND('IOC Input'!#REF!="M-OP",'IOC Input'!#REF!&lt;50000),'IOC Input'!#REF!,IF(AND('IOC Input'!#REF!="M-OP",'IOC Input'!#REF!&gt;=50000),'IOC Input'!#REF!,""))</f>
        <v>#REF!</v>
      </c>
      <c r="H672" s="103" t="e">
        <f>IF(AND('IOC Input'!#REF!="M-OP",'IOC Input'!#REF!&lt;50000),'IOC Input'!#REF!,IF(AND('IOC Input'!#REF!="M-OP",'IOC Input'!#REF!&gt;=50000),'IOC Input'!#REF!,""))</f>
        <v>#REF!</v>
      </c>
      <c r="I672" s="103" t="e">
        <f>IF(AND('IOC Input'!#REF!="M-OP",'IOC Input'!#REF!&lt;50000),'IOC Input'!#REF!,IF(AND('IOC Input'!#REF!="M-OP",'IOC Input'!#REF!&gt;=50000),'IOC Input'!#REF!,""))</f>
        <v>#REF!</v>
      </c>
      <c r="J672" s="105" t="e">
        <f>IF(AND('IOC Input'!#REF!="M-OP",'IOC Input'!#REF!&lt;50000),RIGHT('IOC Input'!#REF!,6),IF(AND('IOC Input'!#REF!="M-OP",'IOC Input'!#REF!&gt;=50000),RIGHT('IOC Input'!#REF!,6),""))</f>
        <v>#REF!</v>
      </c>
      <c r="K672" s="106" t="e">
        <f>IF(AND('IOC Input'!#REF!="M-OP",'IOC Input'!#REF!="C"),'IOC Input'!#REF!,"")</f>
        <v>#REF!</v>
      </c>
      <c r="L672" s="106" t="e">
        <f>IF(AND('IOC Input'!#REF!="M-OP",'IOC Input'!#REF!="D"),'IOC Input'!#REF!,"")</f>
        <v>#REF!</v>
      </c>
      <c r="M672" t="e">
        <f t="shared" si="70"/>
        <v>#REF!</v>
      </c>
    </row>
    <row r="673" spans="1:13" ht="18.75">
      <c r="A673" s="102" t="s">
        <v>111</v>
      </c>
      <c r="B673" s="103" t="e">
        <f>IF(AND('IOC Input'!#REF!="M-OP",'IOC Input'!#REF!&lt;50000),'IOC Input'!#REF!,IF(AND('IOC Input'!#REF!="M-OP",'IOC Input'!#REF!&gt;=50000),'IOC Input'!#REF!,""))</f>
        <v>#REF!</v>
      </c>
      <c r="C673" s="103" t="e">
        <f>IF(AND('IOC Input'!#REF!="M-OP",'IOC Input'!#REF!&lt;50000),'IOC Input'!#REF!,IF(AND('IOC Input'!#REF!="M-OP",'IOC Input'!#REF!&gt;=50000),'IOC Input'!#REF!,""))</f>
        <v>#REF!</v>
      </c>
      <c r="D673" s="103" t="e">
        <f>IF(AND('IOC Input'!#REF!="M-OP",'IOC Input'!#REF!&lt;50000),'IOC Input'!#REF!,IF(AND('IOC Input'!#REF!="M-OP",'IOC Input'!#REF!&gt;=50000),'IOC Input'!#REF!,""))</f>
        <v>#REF!</v>
      </c>
      <c r="E673" s="103" t="e">
        <f>IF(AND('IOC Input'!#REF!="M-OP",'IOC Input'!#REF!&lt;50000),'IOC Input'!#REF!,IF(AND('IOC Input'!#REF!="M-OP",'IOC Input'!#REF!&gt;=50000),'IOC Input'!#REF!,""))</f>
        <v>#REF!</v>
      </c>
      <c r="F673" s="103" t="e">
        <f>IF(AND('IOC Input'!#REF!="M-OP",'IOC Input'!#REF!&lt;50000),'IOC Input'!#REF!,IF(AND('IOC Input'!#REF!="M-OP",'IOC Input'!#REF!&gt;=50000),'IOC Input'!#REF!,""))</f>
        <v>#REF!</v>
      </c>
      <c r="G673" s="103" t="e">
        <f>IF(AND('IOC Input'!#REF!="M-OP",'IOC Input'!#REF!&lt;50000),'IOC Input'!#REF!,IF(AND('IOC Input'!#REF!="M-OP",'IOC Input'!#REF!&gt;=50000),'IOC Input'!#REF!,""))</f>
        <v>#REF!</v>
      </c>
      <c r="H673" s="103" t="e">
        <f>IF(AND('IOC Input'!#REF!="M-OP",'IOC Input'!#REF!&lt;50000),'IOC Input'!#REF!,IF(AND('IOC Input'!#REF!="M-OP",'IOC Input'!#REF!&gt;=50000),'IOC Input'!#REF!,""))</f>
        <v>#REF!</v>
      </c>
      <c r="I673" s="103" t="e">
        <f>IF(AND('IOC Input'!#REF!="M-OP",'IOC Input'!#REF!&lt;50000),'IOC Input'!#REF!,IF(AND('IOC Input'!#REF!="M-OP",'IOC Input'!#REF!&gt;=50000),'IOC Input'!#REF!,""))</f>
        <v>#REF!</v>
      </c>
      <c r="J673" s="105" t="e">
        <f>IF(AND('IOC Input'!#REF!="M-OP",'IOC Input'!#REF!&lt;50000),RIGHT('IOC Input'!#REF!,6),IF(AND('IOC Input'!#REF!="M-OP",'IOC Input'!#REF!&gt;=50000),RIGHT('IOC Input'!#REF!,6),""))</f>
        <v>#REF!</v>
      </c>
      <c r="K673" s="106" t="e">
        <f>IF(AND('IOC Input'!#REF!="M-OP",'IOC Input'!#REF!="C"),'IOC Input'!#REF!,"")</f>
        <v>#REF!</v>
      </c>
      <c r="L673" s="106" t="e">
        <f>IF(AND('IOC Input'!#REF!="M-OP",'IOC Input'!#REF!="D"),'IOC Input'!#REF!,"")</f>
        <v>#REF!</v>
      </c>
      <c r="M673" t="e">
        <f t="shared" si="70"/>
        <v>#REF!</v>
      </c>
    </row>
    <row r="674" spans="1:13" ht="18.75">
      <c r="A674" s="102" t="s">
        <v>111</v>
      </c>
      <c r="B674" s="103" t="e">
        <f>IF(AND('IOC Input'!#REF!="M-OP",'IOC Input'!#REF!&lt;50000),'IOC Input'!#REF!,IF(AND('IOC Input'!#REF!="M-OP",'IOC Input'!#REF!&gt;=50000),'IOC Input'!#REF!,""))</f>
        <v>#REF!</v>
      </c>
      <c r="C674" s="103" t="e">
        <f>IF(AND('IOC Input'!#REF!="M-OP",'IOC Input'!#REF!&lt;50000),'IOC Input'!#REF!,IF(AND('IOC Input'!#REF!="M-OP",'IOC Input'!#REF!&gt;=50000),'IOC Input'!#REF!,""))</f>
        <v>#REF!</v>
      </c>
      <c r="D674" s="103" t="e">
        <f>IF(AND('IOC Input'!#REF!="M-OP",'IOC Input'!#REF!&lt;50000),'IOC Input'!#REF!,IF(AND('IOC Input'!#REF!="M-OP",'IOC Input'!#REF!&gt;=50000),'IOC Input'!#REF!,""))</f>
        <v>#REF!</v>
      </c>
      <c r="E674" s="103" t="e">
        <f>IF(AND('IOC Input'!#REF!="M-OP",'IOC Input'!#REF!&lt;50000),'IOC Input'!#REF!,IF(AND('IOC Input'!#REF!="M-OP",'IOC Input'!#REF!&gt;=50000),'IOC Input'!#REF!,""))</f>
        <v>#REF!</v>
      </c>
      <c r="F674" s="103" t="e">
        <f>IF(AND('IOC Input'!#REF!="M-OP",'IOC Input'!#REF!&lt;50000),'IOC Input'!#REF!,IF(AND('IOC Input'!#REF!="M-OP",'IOC Input'!#REF!&gt;=50000),'IOC Input'!#REF!,""))</f>
        <v>#REF!</v>
      </c>
      <c r="G674" s="103" t="e">
        <f>IF(AND('IOC Input'!#REF!="M-OP",'IOC Input'!#REF!&lt;50000),'IOC Input'!#REF!,IF(AND('IOC Input'!#REF!="M-OP",'IOC Input'!#REF!&gt;=50000),'IOC Input'!#REF!,""))</f>
        <v>#REF!</v>
      </c>
      <c r="H674" s="103" t="e">
        <f>IF(AND('IOC Input'!#REF!="M-OP",'IOC Input'!#REF!&lt;50000),'IOC Input'!#REF!,IF(AND('IOC Input'!#REF!="M-OP",'IOC Input'!#REF!&gt;=50000),'IOC Input'!#REF!,""))</f>
        <v>#REF!</v>
      </c>
      <c r="I674" s="103" t="e">
        <f>IF(AND('IOC Input'!#REF!="M-OP",'IOC Input'!#REF!&lt;50000),'IOC Input'!#REF!,IF(AND('IOC Input'!#REF!="M-OP",'IOC Input'!#REF!&gt;=50000),'IOC Input'!#REF!,""))</f>
        <v>#REF!</v>
      </c>
      <c r="J674" s="105" t="e">
        <f>IF(AND('IOC Input'!#REF!="M-OP",'IOC Input'!#REF!&lt;50000),RIGHT('IOC Input'!#REF!,6),IF(AND('IOC Input'!#REF!="M-OP",'IOC Input'!#REF!&gt;=50000),RIGHT('IOC Input'!#REF!,6),""))</f>
        <v>#REF!</v>
      </c>
      <c r="K674" s="106" t="e">
        <f>IF(AND('IOC Input'!#REF!="M-OP",'IOC Input'!#REF!="C"),'IOC Input'!#REF!,"")</f>
        <v>#REF!</v>
      </c>
      <c r="L674" s="106" t="e">
        <f>IF(AND('IOC Input'!#REF!="M-OP",'IOC Input'!#REF!="D"),'IOC Input'!#REF!,"")</f>
        <v>#REF!</v>
      </c>
      <c r="M674" t="e">
        <f t="shared" si="70"/>
        <v>#REF!</v>
      </c>
    </row>
    <row r="675" spans="1:13" ht="18.75">
      <c r="A675" s="102" t="s">
        <v>111</v>
      </c>
      <c r="B675" s="103" t="e">
        <f>IF(AND('IOC Input'!#REF!="M-OP",'IOC Input'!#REF!&lt;50000),'IOC Input'!#REF!,IF(AND('IOC Input'!#REF!="M-OP",'IOC Input'!#REF!&gt;=50000),'IOC Input'!#REF!,""))</f>
        <v>#REF!</v>
      </c>
      <c r="C675" s="103" t="e">
        <f>IF(AND('IOC Input'!#REF!="M-OP",'IOC Input'!#REF!&lt;50000),'IOC Input'!#REF!,IF(AND('IOC Input'!#REF!="M-OP",'IOC Input'!#REF!&gt;=50000),'IOC Input'!#REF!,""))</f>
        <v>#REF!</v>
      </c>
      <c r="D675" s="103" t="e">
        <f>IF(AND('IOC Input'!#REF!="M-OP",'IOC Input'!#REF!&lt;50000),'IOC Input'!#REF!,IF(AND('IOC Input'!#REF!="M-OP",'IOC Input'!#REF!&gt;=50000),'IOC Input'!#REF!,""))</f>
        <v>#REF!</v>
      </c>
      <c r="E675" s="103" t="e">
        <f>IF(AND('IOC Input'!#REF!="M-OP",'IOC Input'!#REF!&lt;50000),'IOC Input'!#REF!,IF(AND('IOC Input'!#REF!="M-OP",'IOC Input'!#REF!&gt;=50000),'IOC Input'!#REF!,""))</f>
        <v>#REF!</v>
      </c>
      <c r="F675" s="103" t="e">
        <f>IF(AND('IOC Input'!#REF!="M-OP",'IOC Input'!#REF!&lt;50000),'IOC Input'!#REF!,IF(AND('IOC Input'!#REF!="M-OP",'IOC Input'!#REF!&gt;=50000),'IOC Input'!#REF!,""))</f>
        <v>#REF!</v>
      </c>
      <c r="G675" s="103" t="e">
        <f>IF(AND('IOC Input'!#REF!="M-OP",'IOC Input'!#REF!&lt;50000),'IOC Input'!#REF!,IF(AND('IOC Input'!#REF!="M-OP",'IOC Input'!#REF!&gt;=50000),'IOC Input'!#REF!,""))</f>
        <v>#REF!</v>
      </c>
      <c r="H675" s="103" t="e">
        <f>IF(AND('IOC Input'!#REF!="M-OP",'IOC Input'!#REF!&lt;50000),'IOC Input'!#REF!,IF(AND('IOC Input'!#REF!="M-OP",'IOC Input'!#REF!&gt;=50000),'IOC Input'!#REF!,""))</f>
        <v>#REF!</v>
      </c>
      <c r="I675" s="103" t="e">
        <f>IF(AND('IOC Input'!#REF!="M-OP",'IOC Input'!#REF!&lt;50000),'IOC Input'!#REF!,IF(AND('IOC Input'!#REF!="M-OP",'IOC Input'!#REF!&gt;=50000),'IOC Input'!#REF!,""))</f>
        <v>#REF!</v>
      </c>
      <c r="J675" s="105" t="e">
        <f>IF(AND('IOC Input'!#REF!="M-OP",'IOC Input'!#REF!&lt;50000),RIGHT('IOC Input'!#REF!,6),IF(AND('IOC Input'!#REF!="M-OP",'IOC Input'!#REF!&gt;=50000),RIGHT('IOC Input'!#REF!,6),""))</f>
        <v>#REF!</v>
      </c>
      <c r="K675" s="106" t="e">
        <f>IF(AND('IOC Input'!#REF!="M-OP",'IOC Input'!#REF!="C"),'IOC Input'!#REF!,"")</f>
        <v>#REF!</v>
      </c>
      <c r="L675" s="106" t="e">
        <f>IF(AND('IOC Input'!#REF!="M-OP",'IOC Input'!#REF!="D"),'IOC Input'!#REF!,"")</f>
        <v>#REF!</v>
      </c>
      <c r="M675" t="e">
        <f t="shared" si="70"/>
        <v>#REF!</v>
      </c>
    </row>
    <row r="676" spans="1:13" ht="18.75">
      <c r="A676" s="102" t="s">
        <v>111</v>
      </c>
      <c r="B676" s="103" t="e">
        <f>IF(AND('IOC Input'!#REF!="M-OP",'IOC Input'!#REF!&lt;50000),'IOC Input'!#REF!,IF(AND('IOC Input'!#REF!="M-OP",'IOC Input'!#REF!&gt;=50000),'IOC Input'!#REF!,""))</f>
        <v>#REF!</v>
      </c>
      <c r="C676" s="103" t="e">
        <f>IF(AND('IOC Input'!#REF!="M-OP",'IOC Input'!#REF!&lt;50000),'IOC Input'!#REF!,IF(AND('IOC Input'!#REF!="M-OP",'IOC Input'!#REF!&gt;=50000),'IOC Input'!#REF!,""))</f>
        <v>#REF!</v>
      </c>
      <c r="D676" s="103" t="e">
        <f>IF(AND('IOC Input'!#REF!="M-OP",'IOC Input'!#REF!&lt;50000),'IOC Input'!#REF!,IF(AND('IOC Input'!#REF!="M-OP",'IOC Input'!#REF!&gt;=50000),'IOC Input'!#REF!,""))</f>
        <v>#REF!</v>
      </c>
      <c r="E676" s="103" t="e">
        <f>IF(AND('IOC Input'!#REF!="M-OP",'IOC Input'!#REF!&lt;50000),'IOC Input'!#REF!,IF(AND('IOC Input'!#REF!="M-OP",'IOC Input'!#REF!&gt;=50000),'IOC Input'!#REF!,""))</f>
        <v>#REF!</v>
      </c>
      <c r="F676" s="103" t="e">
        <f>IF(AND('IOC Input'!#REF!="M-OP",'IOC Input'!#REF!&lt;50000),'IOC Input'!#REF!,IF(AND('IOC Input'!#REF!="M-OP",'IOC Input'!#REF!&gt;=50000),'IOC Input'!#REF!,""))</f>
        <v>#REF!</v>
      </c>
      <c r="G676" s="103" t="e">
        <f>IF(AND('IOC Input'!#REF!="M-OP",'IOC Input'!#REF!&lt;50000),'IOC Input'!#REF!,IF(AND('IOC Input'!#REF!="M-OP",'IOC Input'!#REF!&gt;=50000),'IOC Input'!#REF!,""))</f>
        <v>#REF!</v>
      </c>
      <c r="H676" s="103" t="e">
        <f>IF(AND('IOC Input'!#REF!="M-OP",'IOC Input'!#REF!&lt;50000),'IOC Input'!#REF!,IF(AND('IOC Input'!#REF!="M-OP",'IOC Input'!#REF!&gt;=50000),'IOC Input'!#REF!,""))</f>
        <v>#REF!</v>
      </c>
      <c r="I676" s="103" t="e">
        <f>IF(AND('IOC Input'!#REF!="M-OP",'IOC Input'!#REF!&lt;50000),'IOC Input'!#REF!,IF(AND('IOC Input'!#REF!="M-OP",'IOC Input'!#REF!&gt;=50000),'IOC Input'!#REF!,""))</f>
        <v>#REF!</v>
      </c>
      <c r="J676" s="105" t="e">
        <f>IF(AND('IOC Input'!#REF!="M-OP",'IOC Input'!#REF!&lt;50000),RIGHT('IOC Input'!#REF!,6),IF(AND('IOC Input'!#REF!="M-OP",'IOC Input'!#REF!&gt;=50000),RIGHT('IOC Input'!#REF!,6),""))</f>
        <v>#REF!</v>
      </c>
      <c r="K676" s="106" t="e">
        <f>IF(AND('IOC Input'!#REF!="M-OP",'IOC Input'!#REF!="C"),'IOC Input'!#REF!,"")</f>
        <v>#REF!</v>
      </c>
      <c r="L676" s="106" t="e">
        <f>IF(AND('IOC Input'!#REF!="M-OP",'IOC Input'!#REF!="D"),'IOC Input'!#REF!,"")</f>
        <v>#REF!</v>
      </c>
      <c r="M676" t="e">
        <f t="shared" si="70"/>
        <v>#REF!</v>
      </c>
    </row>
    <row r="677" spans="1:13" ht="18.75">
      <c r="A677" s="102" t="s">
        <v>111</v>
      </c>
      <c r="B677" s="103" t="e">
        <f>IF(AND('IOC Input'!#REF!="M-OP",'IOC Input'!#REF!&lt;50000),'IOC Input'!#REF!,IF(AND('IOC Input'!#REF!="M-OP",'IOC Input'!#REF!&gt;=50000),'IOC Input'!#REF!,""))</f>
        <v>#REF!</v>
      </c>
      <c r="C677" s="103" t="e">
        <f>IF(AND('IOC Input'!#REF!="M-OP",'IOC Input'!#REF!&lt;50000),'IOC Input'!#REF!,IF(AND('IOC Input'!#REF!="M-OP",'IOC Input'!#REF!&gt;=50000),'IOC Input'!#REF!,""))</f>
        <v>#REF!</v>
      </c>
      <c r="D677" s="103" t="e">
        <f>IF(AND('IOC Input'!#REF!="M-OP",'IOC Input'!#REF!&lt;50000),'IOC Input'!#REF!,IF(AND('IOC Input'!#REF!="M-OP",'IOC Input'!#REF!&gt;=50000),'IOC Input'!#REF!,""))</f>
        <v>#REF!</v>
      </c>
      <c r="E677" s="103" t="e">
        <f>IF(AND('IOC Input'!#REF!="M-OP",'IOC Input'!#REF!&lt;50000),'IOC Input'!#REF!,IF(AND('IOC Input'!#REF!="M-OP",'IOC Input'!#REF!&gt;=50000),'IOC Input'!#REF!,""))</f>
        <v>#REF!</v>
      </c>
      <c r="F677" s="103" t="e">
        <f>IF(AND('IOC Input'!#REF!="M-OP",'IOC Input'!#REF!&lt;50000),'IOC Input'!#REF!,IF(AND('IOC Input'!#REF!="M-OP",'IOC Input'!#REF!&gt;=50000),'IOC Input'!#REF!,""))</f>
        <v>#REF!</v>
      </c>
      <c r="G677" s="103" t="e">
        <f>IF(AND('IOC Input'!#REF!="M-OP",'IOC Input'!#REF!&lt;50000),'IOC Input'!#REF!,IF(AND('IOC Input'!#REF!="M-OP",'IOC Input'!#REF!&gt;=50000),'IOC Input'!#REF!,""))</f>
        <v>#REF!</v>
      </c>
      <c r="H677" s="107"/>
      <c r="I677" s="103" t="e">
        <f>IF(AND('IOC Input'!#REF!="M-OP",'IOC Input'!#REF!&lt;50000),'IOC Input'!#REF!,IF(AND('IOC Input'!#REF!="M-OP",'IOC Input'!#REF!&gt;=50000),'IOC Input'!#REF!,""))</f>
        <v>#REF!</v>
      </c>
      <c r="J677" s="105" t="e">
        <f>IF(AND('IOC Input'!#REF!="M-OP",'IOC Input'!#REF!&lt;50000),RIGHT('IOC Input'!#REF!,6),IF(AND('IOC Input'!#REF!="M-OP",'IOC Input'!#REF!&gt;=50000),RIGHT('IOC Input'!#REF!,6),""))</f>
        <v>#REF!</v>
      </c>
      <c r="K677" s="106" t="e">
        <f>IF(AND('IOC Input'!#REF!="M-OP",'IOC Input'!#REF!="C"),'IOC Input'!#REF!,"")</f>
        <v>#REF!</v>
      </c>
      <c r="L677" s="106" t="e">
        <f>IF(AND('IOC Input'!#REF!="M-OP",'IOC Input'!#REF!="D"),'IOC Input'!#REF!,"")</f>
        <v>#REF!</v>
      </c>
      <c r="M677" t="e">
        <f t="shared" si="70"/>
        <v>#REF!</v>
      </c>
    </row>
    <row r="678" spans="1:13" ht="18.75">
      <c r="A678" s="102"/>
      <c r="B678" s="103"/>
      <c r="C678" s="104"/>
      <c r="D678" s="103"/>
      <c r="E678" s="104"/>
      <c r="F678" s="103"/>
      <c r="G678" s="103"/>
      <c r="H678" s="104"/>
      <c r="I678" s="103"/>
      <c r="J678" s="105"/>
      <c r="K678" s="106"/>
      <c r="L678" s="106"/>
    </row>
    <row r="679" spans="1:13" ht="18.75">
      <c r="A679" s="102" t="s">
        <v>111</v>
      </c>
      <c r="B679" s="103" t="e">
        <f>IF(AND('IOC Input'!#REF!="M-OP",'IOC Input'!#REF!&lt;50000),"119503",IF(AND('IOC Input'!#REF!="M-OP",'IOC Input'!#REF!&gt;=50000),"119500",""))</f>
        <v>#REF!</v>
      </c>
      <c r="C679" s="104"/>
      <c r="D679" s="103"/>
      <c r="E679" s="104"/>
      <c r="F679" s="103"/>
      <c r="G679" s="103"/>
      <c r="H679" s="103" t="e">
        <f>IF(AND('IOC Input'!#REF!="M-OP",'IOC Input'!#REF!&lt;50000),'IOC Input'!#REF!,IF(AND('IOC Input'!#REF!="M-OP",'IOC Input'!#REF!&gt;=50000),'IOC Input'!#REF!,""))</f>
        <v>#REF!</v>
      </c>
      <c r="I679" s="103" t="e">
        <f>+I680</f>
        <v>#REF!</v>
      </c>
      <c r="J679" s="105" t="e">
        <f>+J680</f>
        <v>#REF!</v>
      </c>
      <c r="K679" s="106" t="e">
        <f>IF(AND('IOC Input'!#REF!="M-OP",'IOC Input'!#REF!="C"),'IOC Input'!#REF!,"")</f>
        <v>#REF!</v>
      </c>
      <c r="L679" s="106" t="e">
        <f>IF(AND('IOC Input'!#REF!="M-OP",'IOC Input'!#REF!="D"),'IOC Input'!#REF!,"")</f>
        <v>#REF!</v>
      </c>
      <c r="M679" t="e">
        <f>IF(SUM(K679:L679)&gt;0,1,0)</f>
        <v>#REF!</v>
      </c>
    </row>
    <row r="680" spans="1:13" ht="18.75">
      <c r="A680" s="102" t="s">
        <v>111</v>
      </c>
      <c r="B680" s="103" t="e">
        <f>IF(AND('IOC Input'!#REF!="M-OP",'IOC Input'!#REF!&lt;50000),'IOC Input'!#REF!,IF(AND('IOC Input'!#REF!="M-OP",'IOC Input'!#REF!&gt;=50000),'IOC Input'!#REF!,""))</f>
        <v>#REF!</v>
      </c>
      <c r="C680" s="103" t="e">
        <f>IF(AND('IOC Input'!#REF!="M-OP",'IOC Input'!#REF!&lt;50000),'IOC Input'!#REF!,IF(AND('IOC Input'!#REF!="M-OP",'IOC Input'!#REF!&gt;=50000),'IOC Input'!#REF!,""))</f>
        <v>#REF!</v>
      </c>
      <c r="D680" s="103" t="e">
        <f>IF(AND('IOC Input'!#REF!="M-OP",'IOC Input'!#REF!&lt;50000),'IOC Input'!#REF!,IF(AND('IOC Input'!#REF!="M-OP",'IOC Input'!#REF!&gt;=50000),'IOC Input'!#REF!,""))</f>
        <v>#REF!</v>
      </c>
      <c r="E680" s="103" t="e">
        <f>IF(AND('IOC Input'!#REF!="M-OP",'IOC Input'!#REF!&lt;50000),'IOC Input'!#REF!,IF(AND('IOC Input'!#REF!="M-OP",'IOC Input'!#REF!&gt;=50000),'IOC Input'!#REF!,""))</f>
        <v>#REF!</v>
      </c>
      <c r="F680" s="103" t="e">
        <f>IF(AND('IOC Input'!#REF!="M-OP",'IOC Input'!#REF!&lt;50000),'IOC Input'!#REF!,IF(AND('IOC Input'!#REF!="M-OP",'IOC Input'!#REF!&gt;=50000),'IOC Input'!#REF!,""))</f>
        <v>#REF!</v>
      </c>
      <c r="G680" s="103" t="e">
        <f>IF(AND('IOC Input'!#REF!="M-OP",'IOC Input'!#REF!&lt;50000),'IOC Input'!#REF!,IF(AND('IOC Input'!#REF!="M-OP",'IOC Input'!#REF!&gt;=50000),'IOC Input'!#REF!,""))</f>
        <v>#REF!</v>
      </c>
      <c r="H680" s="103" t="e">
        <f>IF(AND('IOC Input'!#REF!="M-OP",'IOC Input'!#REF!&lt;50000),'IOC Input'!#REF!,IF(AND('IOC Input'!#REF!="M-OP",'IOC Input'!#REF!&gt;=50000),'IOC Input'!#REF!,""))</f>
        <v>#REF!</v>
      </c>
      <c r="I680" s="103" t="e">
        <f>IF(AND('IOC Input'!#REF!="M-OP",'IOC Input'!#REF!&lt;50000),'IOC Input'!#REF!,IF(AND('IOC Input'!#REF!="M-OP",'IOC Input'!#REF!&gt;=50000),'IOC Input'!#REF!,""))</f>
        <v>#REF!</v>
      </c>
      <c r="J680" s="105" t="e">
        <f>IF(AND('IOC Input'!#REF!="M-OP",'IOC Input'!#REF!&lt;50000),RIGHT('IOC Input'!#REF!,6),IF(AND('IOC Input'!#REF!="M-OP",'IOC Input'!#REF!&gt;=50000),RIGHT('IOC Input'!#REF!,6),""))</f>
        <v>#REF!</v>
      </c>
      <c r="K680" s="106" t="e">
        <f>IF(AND('IOC Input'!#REF!="M-OP",'IOC Input'!#REF!="C"),'IOC Input'!#REF!,"")</f>
        <v>#REF!</v>
      </c>
      <c r="L680" s="106" t="e">
        <f>IF(AND('IOC Input'!#REF!="M-OP",'IOC Input'!#REF!="D"),'IOC Input'!#REF!,"")</f>
        <v>#REF!</v>
      </c>
      <c r="M680" t="e">
        <f t="shared" ref="M680:M686" si="71">IF(SUM(K680:L680)&gt;0,1,0)</f>
        <v>#REF!</v>
      </c>
    </row>
    <row r="681" spans="1:13" ht="18.75">
      <c r="A681" s="102" t="s">
        <v>111</v>
      </c>
      <c r="B681" s="103" t="e">
        <f>IF(AND('IOC Input'!#REF!="M-OP",'IOC Input'!#REF!&lt;50000),'IOC Input'!#REF!,IF(AND('IOC Input'!#REF!="M-OP",'IOC Input'!#REF!&gt;=50000),'IOC Input'!#REF!,""))</f>
        <v>#REF!</v>
      </c>
      <c r="C681" s="103" t="e">
        <f>IF(AND('IOC Input'!#REF!="M-OP",'IOC Input'!#REF!&lt;50000),'IOC Input'!#REF!,IF(AND('IOC Input'!#REF!="M-OP",'IOC Input'!#REF!&gt;=50000),'IOC Input'!#REF!,""))</f>
        <v>#REF!</v>
      </c>
      <c r="D681" s="103" t="e">
        <f>IF(AND('IOC Input'!#REF!="M-OP",'IOC Input'!#REF!&lt;50000),'IOC Input'!#REF!,IF(AND('IOC Input'!#REF!="M-OP",'IOC Input'!#REF!&gt;=50000),'IOC Input'!#REF!,""))</f>
        <v>#REF!</v>
      </c>
      <c r="E681" s="103" t="e">
        <f>IF(AND('IOC Input'!#REF!="M-OP",'IOC Input'!#REF!&lt;50000),'IOC Input'!#REF!,IF(AND('IOC Input'!#REF!="M-OP",'IOC Input'!#REF!&gt;=50000),'IOC Input'!#REF!,""))</f>
        <v>#REF!</v>
      </c>
      <c r="F681" s="103" t="e">
        <f>IF(AND('IOC Input'!#REF!="M-OP",'IOC Input'!#REF!&lt;50000),'IOC Input'!#REF!,IF(AND('IOC Input'!#REF!="M-OP",'IOC Input'!#REF!&gt;=50000),'IOC Input'!#REF!,""))</f>
        <v>#REF!</v>
      </c>
      <c r="G681" s="103" t="e">
        <f>IF(AND('IOC Input'!#REF!="M-OP",'IOC Input'!#REF!&lt;50000),'IOC Input'!#REF!,IF(AND('IOC Input'!#REF!="M-OP",'IOC Input'!#REF!&gt;=50000),'IOC Input'!#REF!,""))</f>
        <v>#REF!</v>
      </c>
      <c r="H681" s="103" t="e">
        <f>IF(AND('IOC Input'!#REF!="M-OP",'IOC Input'!#REF!&lt;50000),'IOC Input'!#REF!,IF(AND('IOC Input'!#REF!="M-OP",'IOC Input'!#REF!&gt;=50000),'IOC Input'!#REF!,""))</f>
        <v>#REF!</v>
      </c>
      <c r="I681" s="103" t="e">
        <f>IF(AND('IOC Input'!#REF!="M-OP",'IOC Input'!#REF!&lt;50000),'IOC Input'!#REF!,IF(AND('IOC Input'!#REF!="M-OP",'IOC Input'!#REF!&gt;=50000),'IOC Input'!#REF!,""))</f>
        <v>#REF!</v>
      </c>
      <c r="J681" s="105" t="e">
        <f>IF(AND('IOC Input'!#REF!="M-OP",'IOC Input'!#REF!&lt;50000),RIGHT('IOC Input'!#REF!,6),IF(AND('IOC Input'!#REF!="M-OP",'IOC Input'!#REF!&gt;=50000),RIGHT('IOC Input'!#REF!,6),""))</f>
        <v>#REF!</v>
      </c>
      <c r="K681" s="106" t="e">
        <f>IF(AND('IOC Input'!#REF!="M-OP",'IOC Input'!#REF!="C"),'IOC Input'!#REF!,"")</f>
        <v>#REF!</v>
      </c>
      <c r="L681" s="106" t="e">
        <f>IF(AND('IOC Input'!#REF!="M-OP",'IOC Input'!#REF!="D"),'IOC Input'!#REF!,"")</f>
        <v>#REF!</v>
      </c>
      <c r="M681" t="e">
        <f t="shared" si="71"/>
        <v>#REF!</v>
      </c>
    </row>
    <row r="682" spans="1:13" ht="18.75">
      <c r="A682" s="102" t="s">
        <v>111</v>
      </c>
      <c r="B682" s="103" t="e">
        <f>IF(AND('IOC Input'!#REF!="M-OP",'IOC Input'!#REF!&lt;50000),'IOC Input'!#REF!,IF(AND('IOC Input'!#REF!="M-OP",'IOC Input'!#REF!&gt;=50000),'IOC Input'!#REF!,""))</f>
        <v>#REF!</v>
      </c>
      <c r="C682" s="103" t="e">
        <f>IF(AND('IOC Input'!#REF!="M-OP",'IOC Input'!#REF!&lt;50000),'IOC Input'!#REF!,IF(AND('IOC Input'!#REF!="M-OP",'IOC Input'!#REF!&gt;=50000),'IOC Input'!#REF!,""))</f>
        <v>#REF!</v>
      </c>
      <c r="D682" s="103" t="e">
        <f>IF(AND('IOC Input'!#REF!="M-OP",'IOC Input'!#REF!&lt;50000),'IOC Input'!#REF!,IF(AND('IOC Input'!#REF!="M-OP",'IOC Input'!#REF!&gt;=50000),'IOC Input'!#REF!,""))</f>
        <v>#REF!</v>
      </c>
      <c r="E682" s="103" t="e">
        <f>IF(AND('IOC Input'!#REF!="M-OP",'IOC Input'!#REF!&lt;50000),'IOC Input'!#REF!,IF(AND('IOC Input'!#REF!="M-OP",'IOC Input'!#REF!&gt;=50000),'IOC Input'!#REF!,""))</f>
        <v>#REF!</v>
      </c>
      <c r="F682" s="103" t="e">
        <f>IF(AND('IOC Input'!#REF!="M-OP",'IOC Input'!#REF!&lt;50000),'IOC Input'!#REF!,IF(AND('IOC Input'!#REF!="M-OP",'IOC Input'!#REF!&gt;=50000),'IOC Input'!#REF!,""))</f>
        <v>#REF!</v>
      </c>
      <c r="G682" s="103" t="e">
        <f>IF(AND('IOC Input'!#REF!="M-OP",'IOC Input'!#REF!&lt;50000),'IOC Input'!#REF!,IF(AND('IOC Input'!#REF!="M-OP",'IOC Input'!#REF!&gt;=50000),'IOC Input'!#REF!,""))</f>
        <v>#REF!</v>
      </c>
      <c r="H682" s="103" t="e">
        <f>IF(AND('IOC Input'!#REF!="M-OP",'IOC Input'!#REF!&lt;50000),'IOC Input'!#REF!,IF(AND('IOC Input'!#REF!="M-OP",'IOC Input'!#REF!&gt;=50000),'IOC Input'!#REF!,""))</f>
        <v>#REF!</v>
      </c>
      <c r="I682" s="103" t="e">
        <f>IF(AND('IOC Input'!#REF!="M-OP",'IOC Input'!#REF!&lt;50000),'IOC Input'!#REF!,IF(AND('IOC Input'!#REF!="M-OP",'IOC Input'!#REF!&gt;=50000),'IOC Input'!#REF!,""))</f>
        <v>#REF!</v>
      </c>
      <c r="J682" s="105" t="e">
        <f>IF(AND('IOC Input'!#REF!="M-OP",'IOC Input'!#REF!&lt;50000),RIGHT('IOC Input'!#REF!,6),IF(AND('IOC Input'!#REF!="M-OP",'IOC Input'!#REF!&gt;=50000),RIGHT('IOC Input'!#REF!,6),""))</f>
        <v>#REF!</v>
      </c>
      <c r="K682" s="106" t="e">
        <f>IF(AND('IOC Input'!#REF!="M-OP",'IOC Input'!#REF!="C"),'IOC Input'!#REF!,"")</f>
        <v>#REF!</v>
      </c>
      <c r="L682" s="106" t="e">
        <f>IF(AND('IOC Input'!#REF!="M-OP",'IOC Input'!#REF!="D"),'IOC Input'!#REF!,"")</f>
        <v>#REF!</v>
      </c>
      <c r="M682" t="e">
        <f t="shared" si="71"/>
        <v>#REF!</v>
      </c>
    </row>
    <row r="683" spans="1:13" ht="18.75">
      <c r="A683" s="102" t="s">
        <v>111</v>
      </c>
      <c r="B683" s="103" t="e">
        <f>IF(AND('IOC Input'!#REF!="M-OP",'IOC Input'!#REF!&lt;50000),'IOC Input'!#REF!,IF(AND('IOC Input'!#REF!="M-OP",'IOC Input'!#REF!&gt;=50000),'IOC Input'!#REF!,""))</f>
        <v>#REF!</v>
      </c>
      <c r="C683" s="103" t="e">
        <f>IF(AND('IOC Input'!#REF!="M-OP",'IOC Input'!#REF!&lt;50000),'IOC Input'!#REF!,IF(AND('IOC Input'!#REF!="M-OP",'IOC Input'!#REF!&gt;=50000),'IOC Input'!#REF!,""))</f>
        <v>#REF!</v>
      </c>
      <c r="D683" s="103" t="e">
        <f>IF(AND('IOC Input'!#REF!="M-OP",'IOC Input'!#REF!&lt;50000),'IOC Input'!#REF!,IF(AND('IOC Input'!#REF!="M-OP",'IOC Input'!#REF!&gt;=50000),'IOC Input'!#REF!,""))</f>
        <v>#REF!</v>
      </c>
      <c r="E683" s="103" t="e">
        <f>IF(AND('IOC Input'!#REF!="M-OP",'IOC Input'!#REF!&lt;50000),'IOC Input'!#REF!,IF(AND('IOC Input'!#REF!="M-OP",'IOC Input'!#REF!&gt;=50000),'IOC Input'!#REF!,""))</f>
        <v>#REF!</v>
      </c>
      <c r="F683" s="103" t="e">
        <f>IF(AND('IOC Input'!#REF!="M-OP",'IOC Input'!#REF!&lt;50000),'IOC Input'!#REF!,IF(AND('IOC Input'!#REF!="M-OP",'IOC Input'!#REF!&gt;=50000),'IOC Input'!#REF!,""))</f>
        <v>#REF!</v>
      </c>
      <c r="G683" s="103" t="e">
        <f>IF(AND('IOC Input'!#REF!="M-OP",'IOC Input'!#REF!&lt;50000),'IOC Input'!#REF!,IF(AND('IOC Input'!#REF!="M-OP",'IOC Input'!#REF!&gt;=50000),'IOC Input'!#REF!,""))</f>
        <v>#REF!</v>
      </c>
      <c r="H683" s="103" t="e">
        <f>IF(AND('IOC Input'!#REF!="M-OP",'IOC Input'!#REF!&lt;50000),'IOC Input'!#REF!,IF(AND('IOC Input'!#REF!="M-OP",'IOC Input'!#REF!&gt;=50000),'IOC Input'!#REF!,""))</f>
        <v>#REF!</v>
      </c>
      <c r="I683" s="103" t="e">
        <f>IF(AND('IOC Input'!#REF!="M-OP",'IOC Input'!#REF!&lt;50000),'IOC Input'!#REF!,IF(AND('IOC Input'!#REF!="M-OP",'IOC Input'!#REF!&gt;=50000),'IOC Input'!#REF!,""))</f>
        <v>#REF!</v>
      </c>
      <c r="J683" s="105" t="e">
        <f>IF(AND('IOC Input'!#REF!="M-OP",'IOC Input'!#REF!&lt;50000),RIGHT('IOC Input'!#REF!,6),IF(AND('IOC Input'!#REF!="M-OP",'IOC Input'!#REF!&gt;=50000),RIGHT('IOC Input'!#REF!,6),""))</f>
        <v>#REF!</v>
      </c>
      <c r="K683" s="106" t="e">
        <f>IF(AND('IOC Input'!#REF!="M-OP",'IOC Input'!#REF!="C"),'IOC Input'!#REF!,"")</f>
        <v>#REF!</v>
      </c>
      <c r="L683" s="106" t="e">
        <f>IF(AND('IOC Input'!#REF!="M-OP",'IOC Input'!#REF!="D"),'IOC Input'!#REF!,"")</f>
        <v>#REF!</v>
      </c>
      <c r="M683" t="e">
        <f t="shared" si="71"/>
        <v>#REF!</v>
      </c>
    </row>
    <row r="684" spans="1:13" ht="18.75">
      <c r="A684" s="102" t="s">
        <v>111</v>
      </c>
      <c r="B684" s="103" t="e">
        <f>IF(AND('IOC Input'!#REF!="M-OP",'IOC Input'!#REF!&lt;50000),'IOC Input'!#REF!,IF(AND('IOC Input'!#REF!="M-OP",'IOC Input'!#REF!&gt;=50000),'IOC Input'!#REF!,""))</f>
        <v>#REF!</v>
      </c>
      <c r="C684" s="103" t="e">
        <f>IF(AND('IOC Input'!#REF!="M-OP",'IOC Input'!#REF!&lt;50000),'IOC Input'!#REF!,IF(AND('IOC Input'!#REF!="M-OP",'IOC Input'!#REF!&gt;=50000),'IOC Input'!#REF!,""))</f>
        <v>#REF!</v>
      </c>
      <c r="D684" s="103" t="e">
        <f>IF(AND('IOC Input'!#REF!="M-OP",'IOC Input'!#REF!&lt;50000),'IOC Input'!#REF!,IF(AND('IOC Input'!#REF!="M-OP",'IOC Input'!#REF!&gt;=50000),'IOC Input'!#REF!,""))</f>
        <v>#REF!</v>
      </c>
      <c r="E684" s="103" t="e">
        <f>IF(AND('IOC Input'!#REF!="M-OP",'IOC Input'!#REF!&lt;50000),'IOC Input'!#REF!,IF(AND('IOC Input'!#REF!="M-OP",'IOC Input'!#REF!&gt;=50000),'IOC Input'!#REF!,""))</f>
        <v>#REF!</v>
      </c>
      <c r="F684" s="103" t="e">
        <f>IF(AND('IOC Input'!#REF!="M-OP",'IOC Input'!#REF!&lt;50000),'IOC Input'!#REF!,IF(AND('IOC Input'!#REF!="M-OP",'IOC Input'!#REF!&gt;=50000),'IOC Input'!#REF!,""))</f>
        <v>#REF!</v>
      </c>
      <c r="G684" s="103" t="e">
        <f>IF(AND('IOC Input'!#REF!="M-OP",'IOC Input'!#REF!&lt;50000),'IOC Input'!#REF!,IF(AND('IOC Input'!#REF!="M-OP",'IOC Input'!#REF!&gt;=50000),'IOC Input'!#REF!,""))</f>
        <v>#REF!</v>
      </c>
      <c r="H684" s="103" t="e">
        <f>IF(AND('IOC Input'!#REF!="M-OP",'IOC Input'!#REF!&lt;50000),'IOC Input'!#REF!,IF(AND('IOC Input'!#REF!="M-OP",'IOC Input'!#REF!&gt;=50000),'IOC Input'!#REF!,""))</f>
        <v>#REF!</v>
      </c>
      <c r="I684" s="103" t="e">
        <f>IF(AND('IOC Input'!#REF!="M-OP",'IOC Input'!#REF!&lt;50000),'IOC Input'!#REF!,IF(AND('IOC Input'!#REF!="M-OP",'IOC Input'!#REF!&gt;=50000),'IOC Input'!#REF!,""))</f>
        <v>#REF!</v>
      </c>
      <c r="J684" s="105" t="e">
        <f>IF(AND('IOC Input'!#REF!="M-OP",'IOC Input'!#REF!&lt;50000),RIGHT('IOC Input'!#REF!,6),IF(AND('IOC Input'!#REF!="M-OP",'IOC Input'!#REF!&gt;=50000),RIGHT('IOC Input'!#REF!,6),""))</f>
        <v>#REF!</v>
      </c>
      <c r="K684" s="106" t="e">
        <f>IF(AND('IOC Input'!#REF!="M-OP",'IOC Input'!#REF!="C"),'IOC Input'!#REF!,"")</f>
        <v>#REF!</v>
      </c>
      <c r="L684" s="106" t="e">
        <f>IF(AND('IOC Input'!#REF!="M-OP",'IOC Input'!#REF!="D"),'IOC Input'!#REF!,"")</f>
        <v>#REF!</v>
      </c>
      <c r="M684" t="e">
        <f t="shared" si="71"/>
        <v>#REF!</v>
      </c>
    </row>
    <row r="685" spans="1:13" ht="18.75">
      <c r="A685" s="102" t="s">
        <v>111</v>
      </c>
      <c r="B685" s="103" t="e">
        <f>IF(AND('IOC Input'!#REF!="M-OP",'IOC Input'!#REF!&lt;50000),'IOC Input'!#REF!,IF(AND('IOC Input'!#REF!="M-OP",'IOC Input'!#REF!&gt;=50000),'IOC Input'!#REF!,""))</f>
        <v>#REF!</v>
      </c>
      <c r="C685" s="103" t="e">
        <f>IF(AND('IOC Input'!#REF!="M-OP",'IOC Input'!#REF!&lt;50000),'IOC Input'!#REF!,IF(AND('IOC Input'!#REF!="M-OP",'IOC Input'!#REF!&gt;=50000),'IOC Input'!#REF!,""))</f>
        <v>#REF!</v>
      </c>
      <c r="D685" s="103" t="e">
        <f>IF(AND('IOC Input'!#REF!="M-OP",'IOC Input'!#REF!&lt;50000),'IOC Input'!#REF!,IF(AND('IOC Input'!#REF!="M-OP",'IOC Input'!#REF!&gt;=50000),'IOC Input'!#REF!,""))</f>
        <v>#REF!</v>
      </c>
      <c r="E685" s="103" t="e">
        <f>IF(AND('IOC Input'!#REF!="M-OP",'IOC Input'!#REF!&lt;50000),'IOC Input'!#REF!,IF(AND('IOC Input'!#REF!="M-OP",'IOC Input'!#REF!&gt;=50000),'IOC Input'!#REF!,""))</f>
        <v>#REF!</v>
      </c>
      <c r="F685" s="103" t="e">
        <f>IF(AND('IOC Input'!#REF!="M-OP",'IOC Input'!#REF!&lt;50000),'IOC Input'!#REF!,IF(AND('IOC Input'!#REF!="M-OP",'IOC Input'!#REF!&gt;=50000),'IOC Input'!#REF!,""))</f>
        <v>#REF!</v>
      </c>
      <c r="G685" s="103" t="e">
        <f>IF(AND('IOC Input'!#REF!="M-OP",'IOC Input'!#REF!&lt;50000),'IOC Input'!#REF!,IF(AND('IOC Input'!#REF!="M-OP",'IOC Input'!#REF!&gt;=50000),'IOC Input'!#REF!,""))</f>
        <v>#REF!</v>
      </c>
      <c r="H685" s="103" t="e">
        <f>IF(AND('IOC Input'!#REF!="M-OP",'IOC Input'!#REF!&lt;50000),'IOC Input'!#REF!,IF(AND('IOC Input'!#REF!="M-OP",'IOC Input'!#REF!&gt;=50000),'IOC Input'!#REF!,""))</f>
        <v>#REF!</v>
      </c>
      <c r="I685" s="103" t="e">
        <f>IF(AND('IOC Input'!#REF!="M-OP",'IOC Input'!#REF!&lt;50000),'IOC Input'!#REF!,IF(AND('IOC Input'!#REF!="M-OP",'IOC Input'!#REF!&gt;=50000),'IOC Input'!#REF!,""))</f>
        <v>#REF!</v>
      </c>
      <c r="J685" s="105" t="e">
        <f>IF(AND('IOC Input'!#REF!="M-OP",'IOC Input'!#REF!&lt;50000),RIGHT('IOC Input'!#REF!,6),IF(AND('IOC Input'!#REF!="M-OP",'IOC Input'!#REF!&gt;=50000),RIGHT('IOC Input'!#REF!,6),""))</f>
        <v>#REF!</v>
      </c>
      <c r="K685" s="106" t="e">
        <f>IF(AND('IOC Input'!#REF!="M-OP",'IOC Input'!#REF!="C"),'IOC Input'!#REF!,"")</f>
        <v>#REF!</v>
      </c>
      <c r="L685" s="106" t="e">
        <f>IF(AND('IOC Input'!#REF!="M-OP",'IOC Input'!#REF!="D"),'IOC Input'!#REF!,"")</f>
        <v>#REF!</v>
      </c>
      <c r="M685" t="e">
        <f t="shared" si="71"/>
        <v>#REF!</v>
      </c>
    </row>
    <row r="686" spans="1:13" ht="18.75">
      <c r="A686" s="102" t="s">
        <v>111</v>
      </c>
      <c r="B686" s="103" t="e">
        <f>IF(AND('IOC Input'!#REF!="M-OP",'IOC Input'!#REF!&lt;50000),'IOC Input'!#REF!,IF(AND('IOC Input'!#REF!="M-OP",'IOC Input'!#REF!&gt;=50000),'IOC Input'!#REF!,""))</f>
        <v>#REF!</v>
      </c>
      <c r="C686" s="103" t="e">
        <f>IF(AND('IOC Input'!#REF!="M-OP",'IOC Input'!#REF!&lt;50000),'IOC Input'!#REF!,IF(AND('IOC Input'!#REF!="M-OP",'IOC Input'!#REF!&gt;=50000),'IOC Input'!#REF!,""))</f>
        <v>#REF!</v>
      </c>
      <c r="D686" s="103" t="e">
        <f>IF(AND('IOC Input'!#REF!="M-OP",'IOC Input'!#REF!&lt;50000),'IOC Input'!#REF!,IF(AND('IOC Input'!#REF!="M-OP",'IOC Input'!#REF!&gt;=50000),'IOC Input'!#REF!,""))</f>
        <v>#REF!</v>
      </c>
      <c r="E686" s="103" t="e">
        <f>IF(AND('IOC Input'!#REF!="M-OP",'IOC Input'!#REF!&lt;50000),'IOC Input'!#REF!,IF(AND('IOC Input'!#REF!="M-OP",'IOC Input'!#REF!&gt;=50000),'IOC Input'!#REF!,""))</f>
        <v>#REF!</v>
      </c>
      <c r="F686" s="103" t="e">
        <f>IF(AND('IOC Input'!#REF!="M-OP",'IOC Input'!#REF!&lt;50000),'IOC Input'!#REF!,IF(AND('IOC Input'!#REF!="M-OP",'IOC Input'!#REF!&gt;=50000),'IOC Input'!#REF!,""))</f>
        <v>#REF!</v>
      </c>
      <c r="G686" s="103" t="e">
        <f>IF(AND('IOC Input'!#REF!="M-OP",'IOC Input'!#REF!&lt;50000),'IOC Input'!#REF!,IF(AND('IOC Input'!#REF!="M-OP",'IOC Input'!#REF!&gt;=50000),'IOC Input'!#REF!,""))</f>
        <v>#REF!</v>
      </c>
      <c r="H686" s="107"/>
      <c r="I686" s="103" t="e">
        <f>IF(AND('IOC Input'!#REF!="M-OP",'IOC Input'!#REF!&lt;50000),'IOC Input'!#REF!,IF(AND('IOC Input'!#REF!="M-OP",'IOC Input'!#REF!&gt;=50000),'IOC Input'!#REF!,""))</f>
        <v>#REF!</v>
      </c>
      <c r="J686" s="105" t="e">
        <f>IF(AND('IOC Input'!#REF!="M-OP",'IOC Input'!#REF!&lt;50000),RIGHT('IOC Input'!#REF!,6),IF(AND('IOC Input'!#REF!="M-OP",'IOC Input'!#REF!&gt;=50000),RIGHT('IOC Input'!#REF!,6),""))</f>
        <v>#REF!</v>
      </c>
      <c r="K686" s="106" t="e">
        <f>IF(AND('IOC Input'!#REF!="M-OP",'IOC Input'!#REF!="C"),'IOC Input'!#REF!,"")</f>
        <v>#REF!</v>
      </c>
      <c r="L686" s="106" t="e">
        <f>IF(AND('IOC Input'!#REF!="M-OP",'IOC Input'!#REF!="D"),'IOC Input'!#REF!,"")</f>
        <v>#REF!</v>
      </c>
      <c r="M686" t="e">
        <f t="shared" si="71"/>
        <v>#REF!</v>
      </c>
    </row>
    <row r="687" spans="1:13" ht="18.75">
      <c r="A687" s="102"/>
      <c r="B687" s="103"/>
      <c r="C687" s="104"/>
      <c r="D687" s="103"/>
      <c r="E687" s="104"/>
      <c r="F687" s="103"/>
      <c r="G687" s="103"/>
      <c r="H687" s="104"/>
      <c r="I687" s="103"/>
      <c r="J687" s="105"/>
      <c r="K687" s="106"/>
      <c r="L687" s="106"/>
    </row>
    <row r="688" spans="1:13" ht="18.75">
      <c r="A688" s="102" t="s">
        <v>111</v>
      </c>
      <c r="B688" s="103" t="e">
        <f>IF(AND('IOC Input'!#REF!="M-OP",'IOC Input'!#REF!&lt;50000),"119503",IF(AND('IOC Input'!#REF!="M-OP",'IOC Input'!#REF!&gt;=50000),"119500",""))</f>
        <v>#REF!</v>
      </c>
      <c r="C688" s="104"/>
      <c r="D688" s="103"/>
      <c r="E688" s="104"/>
      <c r="F688" s="103"/>
      <c r="G688" s="103"/>
      <c r="H688" s="103" t="e">
        <f>IF(AND('IOC Input'!#REF!="M-OP",'IOC Input'!#REF!&lt;50000),'IOC Input'!#REF!,IF(AND('IOC Input'!#REF!="M-OP",'IOC Input'!#REF!&gt;=50000),'IOC Input'!#REF!,""))</f>
        <v>#REF!</v>
      </c>
      <c r="I688" s="103" t="e">
        <f>+I689</f>
        <v>#REF!</v>
      </c>
      <c r="J688" s="105" t="e">
        <f>+J689</f>
        <v>#REF!</v>
      </c>
      <c r="K688" s="106" t="e">
        <f>IF(AND('IOC Input'!#REF!="M-OP",'IOC Input'!#REF!="C"),'IOC Input'!#REF!,"")</f>
        <v>#REF!</v>
      </c>
      <c r="L688" s="106" t="e">
        <f>IF(AND('IOC Input'!#REF!="M-OP",'IOC Input'!#REF!="D"),'IOC Input'!#REF!,"")</f>
        <v>#REF!</v>
      </c>
      <c r="M688" t="e">
        <f>IF(SUM(K688:L688)&gt;0,1,0)</f>
        <v>#REF!</v>
      </c>
    </row>
    <row r="689" spans="1:13" ht="18.75">
      <c r="A689" s="102" t="s">
        <v>111</v>
      </c>
      <c r="B689" s="103" t="e">
        <f>IF(AND('IOC Input'!#REF!="M-OP",'IOC Input'!#REF!&lt;50000),'IOC Input'!#REF!,IF(AND('IOC Input'!#REF!="M-OP",'IOC Input'!#REF!&gt;=50000),'IOC Input'!#REF!,""))</f>
        <v>#REF!</v>
      </c>
      <c r="C689" s="103" t="e">
        <f>IF(AND('IOC Input'!#REF!="M-OP",'IOC Input'!#REF!&lt;50000),'IOC Input'!#REF!,IF(AND('IOC Input'!#REF!="M-OP",'IOC Input'!#REF!&gt;=50000),'IOC Input'!#REF!,""))</f>
        <v>#REF!</v>
      </c>
      <c r="D689" s="103" t="e">
        <f>IF(AND('IOC Input'!#REF!="M-OP",'IOC Input'!#REF!&lt;50000),'IOC Input'!#REF!,IF(AND('IOC Input'!#REF!="M-OP",'IOC Input'!#REF!&gt;=50000),'IOC Input'!#REF!,""))</f>
        <v>#REF!</v>
      </c>
      <c r="E689" s="103" t="e">
        <f>IF(AND('IOC Input'!#REF!="M-OP",'IOC Input'!#REF!&lt;50000),'IOC Input'!#REF!,IF(AND('IOC Input'!#REF!="M-OP",'IOC Input'!#REF!&gt;=50000),'IOC Input'!#REF!,""))</f>
        <v>#REF!</v>
      </c>
      <c r="F689" s="103" t="e">
        <f>IF(AND('IOC Input'!#REF!="M-OP",'IOC Input'!#REF!&lt;50000),'IOC Input'!#REF!,IF(AND('IOC Input'!#REF!="M-OP",'IOC Input'!#REF!&gt;=50000),'IOC Input'!#REF!,""))</f>
        <v>#REF!</v>
      </c>
      <c r="G689" s="103" t="e">
        <f>IF(AND('IOC Input'!#REF!="M-OP",'IOC Input'!#REF!&lt;50000),'IOC Input'!#REF!,IF(AND('IOC Input'!#REF!="M-OP",'IOC Input'!#REF!&gt;=50000),'IOC Input'!#REF!,""))</f>
        <v>#REF!</v>
      </c>
      <c r="H689" s="103" t="e">
        <f>IF(AND('IOC Input'!#REF!="M-OP",'IOC Input'!#REF!&lt;50000),'IOC Input'!#REF!,IF(AND('IOC Input'!#REF!="M-OP",'IOC Input'!#REF!&gt;=50000),'IOC Input'!#REF!,""))</f>
        <v>#REF!</v>
      </c>
      <c r="I689" s="103" t="e">
        <f>IF(AND('IOC Input'!#REF!="M-OP",'IOC Input'!#REF!&lt;50000),'IOC Input'!#REF!,IF(AND('IOC Input'!#REF!="M-OP",'IOC Input'!#REF!&gt;=50000),'IOC Input'!#REF!,""))</f>
        <v>#REF!</v>
      </c>
      <c r="J689" s="105" t="e">
        <f>IF(AND('IOC Input'!#REF!="M-OP",'IOC Input'!#REF!&lt;50000),RIGHT('IOC Input'!#REF!,6),IF(AND('IOC Input'!#REF!="M-OP",'IOC Input'!#REF!&gt;=50000),RIGHT('IOC Input'!#REF!,6),""))</f>
        <v>#REF!</v>
      </c>
      <c r="K689" s="106" t="e">
        <f>IF(AND('IOC Input'!#REF!="M-OP",'IOC Input'!#REF!="C"),'IOC Input'!#REF!,"")</f>
        <v>#REF!</v>
      </c>
      <c r="L689" s="106" t="e">
        <f>IF(AND('IOC Input'!#REF!="M-OP",'IOC Input'!#REF!="D"),'IOC Input'!#REF!,"")</f>
        <v>#REF!</v>
      </c>
      <c r="M689" t="e">
        <f t="shared" ref="M689:M695" si="72">IF(SUM(K689:L689)&gt;0,1,0)</f>
        <v>#REF!</v>
      </c>
    </row>
    <row r="690" spans="1:13" ht="18.75">
      <c r="A690" s="102" t="s">
        <v>111</v>
      </c>
      <c r="B690" s="103" t="e">
        <f>IF(AND('IOC Input'!#REF!="M-OP",'IOC Input'!#REF!&lt;50000),'IOC Input'!#REF!,IF(AND('IOC Input'!#REF!="M-OP",'IOC Input'!#REF!&gt;=50000),'IOC Input'!#REF!,""))</f>
        <v>#REF!</v>
      </c>
      <c r="C690" s="103" t="e">
        <f>IF(AND('IOC Input'!#REF!="M-OP",'IOC Input'!#REF!&lt;50000),'IOC Input'!#REF!,IF(AND('IOC Input'!#REF!="M-OP",'IOC Input'!#REF!&gt;=50000),'IOC Input'!#REF!,""))</f>
        <v>#REF!</v>
      </c>
      <c r="D690" s="103" t="e">
        <f>IF(AND('IOC Input'!#REF!="M-OP",'IOC Input'!#REF!&lt;50000),'IOC Input'!#REF!,IF(AND('IOC Input'!#REF!="M-OP",'IOC Input'!#REF!&gt;=50000),'IOC Input'!#REF!,""))</f>
        <v>#REF!</v>
      </c>
      <c r="E690" s="103" t="e">
        <f>IF(AND('IOC Input'!#REF!="M-OP",'IOC Input'!#REF!&lt;50000),'IOC Input'!#REF!,IF(AND('IOC Input'!#REF!="M-OP",'IOC Input'!#REF!&gt;=50000),'IOC Input'!#REF!,""))</f>
        <v>#REF!</v>
      </c>
      <c r="F690" s="103" t="e">
        <f>IF(AND('IOC Input'!#REF!="M-OP",'IOC Input'!#REF!&lt;50000),'IOC Input'!#REF!,IF(AND('IOC Input'!#REF!="M-OP",'IOC Input'!#REF!&gt;=50000),'IOC Input'!#REF!,""))</f>
        <v>#REF!</v>
      </c>
      <c r="G690" s="103" t="e">
        <f>IF(AND('IOC Input'!#REF!="M-OP",'IOC Input'!#REF!&lt;50000),'IOC Input'!#REF!,IF(AND('IOC Input'!#REF!="M-OP",'IOC Input'!#REF!&gt;=50000),'IOC Input'!#REF!,""))</f>
        <v>#REF!</v>
      </c>
      <c r="H690" s="103" t="e">
        <f>IF(AND('IOC Input'!#REF!="M-OP",'IOC Input'!#REF!&lt;50000),'IOC Input'!#REF!,IF(AND('IOC Input'!#REF!="M-OP",'IOC Input'!#REF!&gt;=50000),'IOC Input'!#REF!,""))</f>
        <v>#REF!</v>
      </c>
      <c r="I690" s="103" t="e">
        <f>IF(AND('IOC Input'!#REF!="M-OP",'IOC Input'!#REF!&lt;50000),'IOC Input'!#REF!,IF(AND('IOC Input'!#REF!="M-OP",'IOC Input'!#REF!&gt;=50000),'IOC Input'!#REF!,""))</f>
        <v>#REF!</v>
      </c>
      <c r="J690" s="105" t="e">
        <f>IF(AND('IOC Input'!#REF!="M-OP",'IOC Input'!#REF!&lt;50000),RIGHT('IOC Input'!#REF!,6),IF(AND('IOC Input'!#REF!="M-OP",'IOC Input'!#REF!&gt;=50000),RIGHT('IOC Input'!#REF!,6),""))</f>
        <v>#REF!</v>
      </c>
      <c r="K690" s="106" t="e">
        <f>IF(AND('IOC Input'!#REF!="M-OP",'IOC Input'!#REF!="C"),'IOC Input'!#REF!,"")</f>
        <v>#REF!</v>
      </c>
      <c r="L690" s="106" t="e">
        <f>IF(AND('IOC Input'!#REF!="M-OP",'IOC Input'!#REF!="D"),'IOC Input'!#REF!,"")</f>
        <v>#REF!</v>
      </c>
      <c r="M690" t="e">
        <f t="shared" si="72"/>
        <v>#REF!</v>
      </c>
    </row>
    <row r="691" spans="1:13" ht="18.75">
      <c r="A691" s="102" t="s">
        <v>111</v>
      </c>
      <c r="B691" s="103" t="e">
        <f>IF(AND('IOC Input'!#REF!="M-OP",'IOC Input'!#REF!&lt;50000),'IOC Input'!#REF!,IF(AND('IOC Input'!#REF!="M-OP",'IOC Input'!#REF!&gt;=50000),'IOC Input'!#REF!,""))</f>
        <v>#REF!</v>
      </c>
      <c r="C691" s="103" t="e">
        <f>IF(AND('IOC Input'!#REF!="M-OP",'IOC Input'!#REF!&lt;50000),'IOC Input'!#REF!,IF(AND('IOC Input'!#REF!="M-OP",'IOC Input'!#REF!&gt;=50000),'IOC Input'!#REF!,""))</f>
        <v>#REF!</v>
      </c>
      <c r="D691" s="103" t="e">
        <f>IF(AND('IOC Input'!#REF!="M-OP",'IOC Input'!#REF!&lt;50000),'IOC Input'!#REF!,IF(AND('IOC Input'!#REF!="M-OP",'IOC Input'!#REF!&gt;=50000),'IOC Input'!#REF!,""))</f>
        <v>#REF!</v>
      </c>
      <c r="E691" s="103" t="e">
        <f>IF(AND('IOC Input'!#REF!="M-OP",'IOC Input'!#REF!&lt;50000),'IOC Input'!#REF!,IF(AND('IOC Input'!#REF!="M-OP",'IOC Input'!#REF!&gt;=50000),'IOC Input'!#REF!,""))</f>
        <v>#REF!</v>
      </c>
      <c r="F691" s="103" t="e">
        <f>IF(AND('IOC Input'!#REF!="M-OP",'IOC Input'!#REF!&lt;50000),'IOC Input'!#REF!,IF(AND('IOC Input'!#REF!="M-OP",'IOC Input'!#REF!&gt;=50000),'IOC Input'!#REF!,""))</f>
        <v>#REF!</v>
      </c>
      <c r="G691" s="103" t="e">
        <f>IF(AND('IOC Input'!#REF!="M-OP",'IOC Input'!#REF!&lt;50000),'IOC Input'!#REF!,IF(AND('IOC Input'!#REF!="M-OP",'IOC Input'!#REF!&gt;=50000),'IOC Input'!#REF!,""))</f>
        <v>#REF!</v>
      </c>
      <c r="H691" s="103" t="e">
        <f>IF(AND('IOC Input'!#REF!="M-OP",'IOC Input'!#REF!&lt;50000),'IOC Input'!#REF!,IF(AND('IOC Input'!#REF!="M-OP",'IOC Input'!#REF!&gt;=50000),'IOC Input'!#REF!,""))</f>
        <v>#REF!</v>
      </c>
      <c r="I691" s="103" t="e">
        <f>IF(AND('IOC Input'!#REF!="M-OP",'IOC Input'!#REF!&lt;50000),'IOC Input'!#REF!,IF(AND('IOC Input'!#REF!="M-OP",'IOC Input'!#REF!&gt;=50000),'IOC Input'!#REF!,""))</f>
        <v>#REF!</v>
      </c>
      <c r="J691" s="105" t="e">
        <f>IF(AND('IOC Input'!#REF!="M-OP",'IOC Input'!#REF!&lt;50000),RIGHT('IOC Input'!#REF!,6),IF(AND('IOC Input'!#REF!="M-OP",'IOC Input'!#REF!&gt;=50000),RIGHT('IOC Input'!#REF!,6),""))</f>
        <v>#REF!</v>
      </c>
      <c r="K691" s="106" t="e">
        <f>IF(AND('IOC Input'!#REF!="M-OP",'IOC Input'!#REF!="C"),'IOC Input'!#REF!,"")</f>
        <v>#REF!</v>
      </c>
      <c r="L691" s="106" t="e">
        <f>IF(AND('IOC Input'!#REF!="M-OP",'IOC Input'!#REF!="D"),'IOC Input'!#REF!,"")</f>
        <v>#REF!</v>
      </c>
      <c r="M691" t="e">
        <f t="shared" si="72"/>
        <v>#REF!</v>
      </c>
    </row>
    <row r="692" spans="1:13" ht="18.75">
      <c r="A692" s="102" t="s">
        <v>111</v>
      </c>
      <c r="B692" s="103" t="e">
        <f>IF(AND('IOC Input'!#REF!="M-OP",'IOC Input'!#REF!&lt;50000),'IOC Input'!#REF!,IF(AND('IOC Input'!#REF!="M-OP",'IOC Input'!#REF!&gt;=50000),'IOC Input'!#REF!,""))</f>
        <v>#REF!</v>
      </c>
      <c r="C692" s="103" t="e">
        <f>IF(AND('IOC Input'!#REF!="M-OP",'IOC Input'!#REF!&lt;50000),'IOC Input'!#REF!,IF(AND('IOC Input'!#REF!="M-OP",'IOC Input'!#REF!&gt;=50000),'IOC Input'!#REF!,""))</f>
        <v>#REF!</v>
      </c>
      <c r="D692" s="103" t="e">
        <f>IF(AND('IOC Input'!#REF!="M-OP",'IOC Input'!#REF!&lt;50000),'IOC Input'!#REF!,IF(AND('IOC Input'!#REF!="M-OP",'IOC Input'!#REF!&gt;=50000),'IOC Input'!#REF!,""))</f>
        <v>#REF!</v>
      </c>
      <c r="E692" s="103" t="e">
        <f>IF(AND('IOC Input'!#REF!="M-OP",'IOC Input'!#REF!&lt;50000),'IOC Input'!#REF!,IF(AND('IOC Input'!#REF!="M-OP",'IOC Input'!#REF!&gt;=50000),'IOC Input'!#REF!,""))</f>
        <v>#REF!</v>
      </c>
      <c r="F692" s="103" t="e">
        <f>IF(AND('IOC Input'!#REF!="M-OP",'IOC Input'!#REF!&lt;50000),'IOC Input'!#REF!,IF(AND('IOC Input'!#REF!="M-OP",'IOC Input'!#REF!&gt;=50000),'IOC Input'!#REF!,""))</f>
        <v>#REF!</v>
      </c>
      <c r="G692" s="103" t="e">
        <f>IF(AND('IOC Input'!#REF!="M-OP",'IOC Input'!#REF!&lt;50000),'IOC Input'!#REF!,IF(AND('IOC Input'!#REF!="M-OP",'IOC Input'!#REF!&gt;=50000),'IOC Input'!#REF!,""))</f>
        <v>#REF!</v>
      </c>
      <c r="H692" s="103" t="e">
        <f>IF(AND('IOC Input'!#REF!="M-OP",'IOC Input'!#REF!&lt;50000),'IOC Input'!#REF!,IF(AND('IOC Input'!#REF!="M-OP",'IOC Input'!#REF!&gt;=50000),'IOC Input'!#REF!,""))</f>
        <v>#REF!</v>
      </c>
      <c r="I692" s="103" t="e">
        <f>IF(AND('IOC Input'!#REF!="M-OP",'IOC Input'!#REF!&lt;50000),'IOC Input'!#REF!,IF(AND('IOC Input'!#REF!="M-OP",'IOC Input'!#REF!&gt;=50000),'IOC Input'!#REF!,""))</f>
        <v>#REF!</v>
      </c>
      <c r="J692" s="105" t="e">
        <f>IF(AND('IOC Input'!#REF!="M-OP",'IOC Input'!#REF!&lt;50000),RIGHT('IOC Input'!#REF!,6),IF(AND('IOC Input'!#REF!="M-OP",'IOC Input'!#REF!&gt;=50000),RIGHT('IOC Input'!#REF!,6),""))</f>
        <v>#REF!</v>
      </c>
      <c r="K692" s="106" t="e">
        <f>IF(AND('IOC Input'!#REF!="M-OP",'IOC Input'!#REF!="C"),'IOC Input'!#REF!,"")</f>
        <v>#REF!</v>
      </c>
      <c r="L692" s="106" t="e">
        <f>IF(AND('IOC Input'!#REF!="M-OP",'IOC Input'!#REF!="D"),'IOC Input'!#REF!,"")</f>
        <v>#REF!</v>
      </c>
      <c r="M692" t="e">
        <f t="shared" si="72"/>
        <v>#REF!</v>
      </c>
    </row>
    <row r="693" spans="1:13" ht="18.75">
      <c r="A693" s="102" t="s">
        <v>111</v>
      </c>
      <c r="B693" s="103" t="e">
        <f>IF(AND('IOC Input'!#REF!="M-OP",'IOC Input'!#REF!&lt;50000),'IOC Input'!#REF!,IF(AND('IOC Input'!#REF!="M-OP",'IOC Input'!#REF!&gt;=50000),'IOC Input'!#REF!,""))</f>
        <v>#REF!</v>
      </c>
      <c r="C693" s="103" t="e">
        <f>IF(AND('IOC Input'!#REF!="M-OP",'IOC Input'!#REF!&lt;50000),'IOC Input'!#REF!,IF(AND('IOC Input'!#REF!="M-OP",'IOC Input'!#REF!&gt;=50000),'IOC Input'!#REF!,""))</f>
        <v>#REF!</v>
      </c>
      <c r="D693" s="103" t="e">
        <f>IF(AND('IOC Input'!#REF!="M-OP",'IOC Input'!#REF!&lt;50000),'IOC Input'!#REF!,IF(AND('IOC Input'!#REF!="M-OP",'IOC Input'!#REF!&gt;=50000),'IOC Input'!#REF!,""))</f>
        <v>#REF!</v>
      </c>
      <c r="E693" s="103" t="e">
        <f>IF(AND('IOC Input'!#REF!="M-OP",'IOC Input'!#REF!&lt;50000),'IOC Input'!#REF!,IF(AND('IOC Input'!#REF!="M-OP",'IOC Input'!#REF!&gt;=50000),'IOC Input'!#REF!,""))</f>
        <v>#REF!</v>
      </c>
      <c r="F693" s="103" t="e">
        <f>IF(AND('IOC Input'!#REF!="M-OP",'IOC Input'!#REF!&lt;50000),'IOC Input'!#REF!,IF(AND('IOC Input'!#REF!="M-OP",'IOC Input'!#REF!&gt;=50000),'IOC Input'!#REF!,""))</f>
        <v>#REF!</v>
      </c>
      <c r="G693" s="103" t="e">
        <f>IF(AND('IOC Input'!#REF!="M-OP",'IOC Input'!#REF!&lt;50000),'IOC Input'!#REF!,IF(AND('IOC Input'!#REF!="M-OP",'IOC Input'!#REF!&gt;=50000),'IOC Input'!#REF!,""))</f>
        <v>#REF!</v>
      </c>
      <c r="H693" s="103" t="e">
        <f>IF(AND('IOC Input'!#REF!="M-OP",'IOC Input'!#REF!&lt;50000),'IOC Input'!#REF!,IF(AND('IOC Input'!#REF!="M-OP",'IOC Input'!#REF!&gt;=50000),'IOC Input'!#REF!,""))</f>
        <v>#REF!</v>
      </c>
      <c r="I693" s="103" t="e">
        <f>IF(AND('IOC Input'!#REF!="M-OP",'IOC Input'!#REF!&lt;50000),'IOC Input'!#REF!,IF(AND('IOC Input'!#REF!="M-OP",'IOC Input'!#REF!&gt;=50000),'IOC Input'!#REF!,""))</f>
        <v>#REF!</v>
      </c>
      <c r="J693" s="105" t="e">
        <f>IF(AND('IOC Input'!#REF!="M-OP",'IOC Input'!#REF!&lt;50000),RIGHT('IOC Input'!#REF!,6),IF(AND('IOC Input'!#REF!="M-OP",'IOC Input'!#REF!&gt;=50000),RIGHT('IOC Input'!#REF!,6),""))</f>
        <v>#REF!</v>
      </c>
      <c r="K693" s="106" t="e">
        <f>IF(AND('IOC Input'!#REF!="M-OP",'IOC Input'!#REF!="C"),'IOC Input'!#REF!,"")</f>
        <v>#REF!</v>
      </c>
      <c r="L693" s="106" t="e">
        <f>IF(AND('IOC Input'!#REF!="M-OP",'IOC Input'!#REF!="D"),'IOC Input'!#REF!,"")</f>
        <v>#REF!</v>
      </c>
      <c r="M693" t="e">
        <f t="shared" si="72"/>
        <v>#REF!</v>
      </c>
    </row>
    <row r="694" spans="1:13" ht="18.75">
      <c r="A694" s="102" t="s">
        <v>111</v>
      </c>
      <c r="B694" s="103" t="e">
        <f>IF(AND('IOC Input'!#REF!="M-OP",'IOC Input'!#REF!&lt;50000),'IOC Input'!#REF!,IF(AND('IOC Input'!#REF!="M-OP",'IOC Input'!#REF!&gt;=50000),'IOC Input'!#REF!,""))</f>
        <v>#REF!</v>
      </c>
      <c r="C694" s="103" t="e">
        <f>IF(AND('IOC Input'!#REF!="M-OP",'IOC Input'!#REF!&lt;50000),'IOC Input'!#REF!,IF(AND('IOC Input'!#REF!="M-OP",'IOC Input'!#REF!&gt;=50000),'IOC Input'!#REF!,""))</f>
        <v>#REF!</v>
      </c>
      <c r="D694" s="103" t="e">
        <f>IF(AND('IOC Input'!#REF!="M-OP",'IOC Input'!#REF!&lt;50000),'IOC Input'!#REF!,IF(AND('IOC Input'!#REF!="M-OP",'IOC Input'!#REF!&gt;=50000),'IOC Input'!#REF!,""))</f>
        <v>#REF!</v>
      </c>
      <c r="E694" s="103" t="e">
        <f>IF(AND('IOC Input'!#REF!="M-OP",'IOC Input'!#REF!&lt;50000),'IOC Input'!#REF!,IF(AND('IOC Input'!#REF!="M-OP",'IOC Input'!#REF!&gt;=50000),'IOC Input'!#REF!,""))</f>
        <v>#REF!</v>
      </c>
      <c r="F694" s="103" t="e">
        <f>IF(AND('IOC Input'!#REF!="M-OP",'IOC Input'!#REF!&lt;50000),'IOC Input'!#REF!,IF(AND('IOC Input'!#REF!="M-OP",'IOC Input'!#REF!&gt;=50000),'IOC Input'!#REF!,""))</f>
        <v>#REF!</v>
      </c>
      <c r="G694" s="103" t="e">
        <f>IF(AND('IOC Input'!#REF!="M-OP",'IOC Input'!#REF!&lt;50000),'IOC Input'!#REF!,IF(AND('IOC Input'!#REF!="M-OP",'IOC Input'!#REF!&gt;=50000),'IOC Input'!#REF!,""))</f>
        <v>#REF!</v>
      </c>
      <c r="H694" s="103" t="e">
        <f>IF(AND('IOC Input'!#REF!="M-OP",'IOC Input'!#REF!&lt;50000),'IOC Input'!#REF!,IF(AND('IOC Input'!#REF!="M-OP",'IOC Input'!#REF!&gt;=50000),'IOC Input'!#REF!,""))</f>
        <v>#REF!</v>
      </c>
      <c r="I694" s="103" t="e">
        <f>IF(AND('IOC Input'!#REF!="M-OP",'IOC Input'!#REF!&lt;50000),'IOC Input'!#REF!,IF(AND('IOC Input'!#REF!="M-OP",'IOC Input'!#REF!&gt;=50000),'IOC Input'!#REF!,""))</f>
        <v>#REF!</v>
      </c>
      <c r="J694" s="105" t="e">
        <f>IF(AND('IOC Input'!#REF!="M-OP",'IOC Input'!#REF!&lt;50000),RIGHT('IOC Input'!#REF!,6),IF(AND('IOC Input'!#REF!="M-OP",'IOC Input'!#REF!&gt;=50000),RIGHT('IOC Input'!#REF!,6),""))</f>
        <v>#REF!</v>
      </c>
      <c r="K694" s="106" t="e">
        <f>IF(AND('IOC Input'!#REF!="M-OP",'IOC Input'!#REF!="C"),'IOC Input'!#REF!,"")</f>
        <v>#REF!</v>
      </c>
      <c r="L694" s="106" t="e">
        <f>IF(AND('IOC Input'!#REF!="M-OP",'IOC Input'!#REF!="D"),'IOC Input'!#REF!,"")</f>
        <v>#REF!</v>
      </c>
      <c r="M694" t="e">
        <f t="shared" si="72"/>
        <v>#REF!</v>
      </c>
    </row>
    <row r="695" spans="1:13" ht="18.75">
      <c r="A695" s="102" t="s">
        <v>111</v>
      </c>
      <c r="B695" s="103" t="e">
        <f>IF(AND('IOC Input'!#REF!="M-OP",'IOC Input'!#REF!&lt;50000),'IOC Input'!#REF!,IF(AND('IOC Input'!#REF!="M-OP",'IOC Input'!#REF!&gt;=50000),'IOC Input'!#REF!,""))</f>
        <v>#REF!</v>
      </c>
      <c r="C695" s="103" t="e">
        <f>IF(AND('IOC Input'!#REF!="M-OP",'IOC Input'!#REF!&lt;50000),'IOC Input'!#REF!,IF(AND('IOC Input'!#REF!="M-OP",'IOC Input'!#REF!&gt;=50000),'IOC Input'!#REF!,""))</f>
        <v>#REF!</v>
      </c>
      <c r="D695" s="103" t="e">
        <f>IF(AND('IOC Input'!#REF!="M-OP",'IOC Input'!#REF!&lt;50000),'IOC Input'!#REF!,IF(AND('IOC Input'!#REF!="M-OP",'IOC Input'!#REF!&gt;=50000),'IOC Input'!#REF!,""))</f>
        <v>#REF!</v>
      </c>
      <c r="E695" s="103" t="e">
        <f>IF(AND('IOC Input'!#REF!="M-OP",'IOC Input'!#REF!&lt;50000),'IOC Input'!#REF!,IF(AND('IOC Input'!#REF!="M-OP",'IOC Input'!#REF!&gt;=50000),'IOC Input'!#REF!,""))</f>
        <v>#REF!</v>
      </c>
      <c r="F695" s="103" t="e">
        <f>IF(AND('IOC Input'!#REF!="M-OP",'IOC Input'!#REF!&lt;50000),'IOC Input'!#REF!,IF(AND('IOC Input'!#REF!="M-OP",'IOC Input'!#REF!&gt;=50000),'IOC Input'!#REF!,""))</f>
        <v>#REF!</v>
      </c>
      <c r="G695" s="103" t="e">
        <f>IF(AND('IOC Input'!#REF!="M-OP",'IOC Input'!#REF!&lt;50000),'IOC Input'!#REF!,IF(AND('IOC Input'!#REF!="M-OP",'IOC Input'!#REF!&gt;=50000),'IOC Input'!#REF!,""))</f>
        <v>#REF!</v>
      </c>
      <c r="H695" s="107"/>
      <c r="I695" s="103" t="e">
        <f>IF(AND('IOC Input'!#REF!="M-OP",'IOC Input'!#REF!&lt;50000),'IOC Input'!#REF!,IF(AND('IOC Input'!#REF!="M-OP",'IOC Input'!#REF!&gt;=50000),'IOC Input'!#REF!,""))</f>
        <v>#REF!</v>
      </c>
      <c r="J695" s="105" t="e">
        <f>IF(AND('IOC Input'!#REF!="M-OP",'IOC Input'!#REF!&lt;50000),RIGHT('IOC Input'!#REF!,6),IF(AND('IOC Input'!#REF!="M-OP",'IOC Input'!#REF!&gt;=50000),RIGHT('IOC Input'!#REF!,6),""))</f>
        <v>#REF!</v>
      </c>
      <c r="K695" s="106" t="e">
        <f>IF(AND('IOC Input'!#REF!="M-OP",'IOC Input'!#REF!="C"),'IOC Input'!#REF!,"")</f>
        <v>#REF!</v>
      </c>
      <c r="L695" s="106" t="e">
        <f>IF(AND('IOC Input'!#REF!="M-OP",'IOC Input'!#REF!="D"),'IOC Input'!#REF!,"")</f>
        <v>#REF!</v>
      </c>
      <c r="M695" t="e">
        <f t="shared" si="72"/>
        <v>#REF!</v>
      </c>
    </row>
    <row r="696" spans="1:13" ht="18.75">
      <c r="A696" s="102"/>
      <c r="B696" s="103"/>
      <c r="C696" s="104"/>
      <c r="D696" s="103"/>
      <c r="E696" s="104"/>
      <c r="F696" s="103"/>
      <c r="G696" s="103"/>
      <c r="H696" s="104"/>
      <c r="I696" s="103"/>
      <c r="J696" s="105"/>
      <c r="K696" s="106"/>
      <c r="L696" s="106"/>
    </row>
    <row r="697" spans="1:13" ht="18.75">
      <c r="A697" s="102" t="s">
        <v>111</v>
      </c>
      <c r="B697" s="103" t="e">
        <f>IF(AND('IOC Input'!#REF!="M-OP",'IOC Input'!#REF!&lt;50000),"119503",IF(AND('IOC Input'!#REF!="M-OP",'IOC Input'!#REF!&gt;=50000),"119500",""))</f>
        <v>#REF!</v>
      </c>
      <c r="C697" s="104"/>
      <c r="D697" s="103"/>
      <c r="E697" s="104"/>
      <c r="F697" s="103"/>
      <c r="G697" s="103"/>
      <c r="H697" s="103" t="e">
        <f>IF(AND('IOC Input'!#REF!="M-OP",'IOC Input'!#REF!&lt;50000),'IOC Input'!#REF!,IF(AND('IOC Input'!#REF!="M-OP",'IOC Input'!#REF!&gt;=50000),'IOC Input'!#REF!,""))</f>
        <v>#REF!</v>
      </c>
      <c r="I697" s="103" t="e">
        <f>+I698</f>
        <v>#REF!</v>
      </c>
      <c r="J697" s="105" t="e">
        <f>+J698</f>
        <v>#REF!</v>
      </c>
      <c r="K697" s="106" t="e">
        <f>IF(AND('IOC Input'!#REF!="M-OP",'IOC Input'!#REF!="C"),'IOC Input'!#REF!,"")</f>
        <v>#REF!</v>
      </c>
      <c r="L697" s="106" t="e">
        <f>IF(AND('IOC Input'!#REF!="M-OP",'IOC Input'!#REF!="D"),'IOC Input'!#REF!,"")</f>
        <v>#REF!</v>
      </c>
      <c r="M697" t="e">
        <f>IF(SUM(K697:L697)&gt;0,1,0)</f>
        <v>#REF!</v>
      </c>
    </row>
    <row r="698" spans="1:13" ht="18.75">
      <c r="A698" s="102" t="s">
        <v>111</v>
      </c>
      <c r="B698" s="103" t="e">
        <f>IF(AND('IOC Input'!#REF!="M-OP",'IOC Input'!#REF!&lt;50000),'IOC Input'!#REF!,IF(AND('IOC Input'!#REF!="M-OP",'IOC Input'!#REF!&gt;=50000),'IOC Input'!#REF!,""))</f>
        <v>#REF!</v>
      </c>
      <c r="C698" s="103" t="e">
        <f>IF(AND('IOC Input'!#REF!="M-OP",'IOC Input'!#REF!&lt;50000),'IOC Input'!#REF!,IF(AND('IOC Input'!#REF!="M-OP",'IOC Input'!#REF!&gt;=50000),'IOC Input'!#REF!,""))</f>
        <v>#REF!</v>
      </c>
      <c r="D698" s="103" t="e">
        <f>IF(AND('IOC Input'!#REF!="M-OP",'IOC Input'!#REF!&lt;50000),'IOC Input'!#REF!,IF(AND('IOC Input'!#REF!="M-OP",'IOC Input'!#REF!&gt;=50000),'IOC Input'!#REF!,""))</f>
        <v>#REF!</v>
      </c>
      <c r="E698" s="103" t="e">
        <f>IF(AND('IOC Input'!#REF!="M-OP",'IOC Input'!#REF!&lt;50000),'IOC Input'!#REF!,IF(AND('IOC Input'!#REF!="M-OP",'IOC Input'!#REF!&gt;=50000),'IOC Input'!#REF!,""))</f>
        <v>#REF!</v>
      </c>
      <c r="F698" s="103" t="e">
        <f>IF(AND('IOC Input'!#REF!="M-OP",'IOC Input'!#REF!&lt;50000),'IOC Input'!#REF!,IF(AND('IOC Input'!#REF!="M-OP",'IOC Input'!#REF!&gt;=50000),'IOC Input'!#REF!,""))</f>
        <v>#REF!</v>
      </c>
      <c r="G698" s="103" t="e">
        <f>IF(AND('IOC Input'!#REF!="M-OP",'IOC Input'!#REF!&lt;50000),'IOC Input'!#REF!,IF(AND('IOC Input'!#REF!="M-OP",'IOC Input'!#REF!&gt;=50000),'IOC Input'!#REF!,""))</f>
        <v>#REF!</v>
      </c>
      <c r="H698" s="103" t="e">
        <f>IF(AND('IOC Input'!#REF!="M-OP",'IOC Input'!#REF!&lt;50000),'IOC Input'!#REF!,IF(AND('IOC Input'!#REF!="M-OP",'IOC Input'!#REF!&gt;=50000),'IOC Input'!#REF!,""))</f>
        <v>#REF!</v>
      </c>
      <c r="I698" s="103" t="e">
        <f>IF(AND('IOC Input'!#REF!="M-OP",'IOC Input'!#REF!&lt;50000),'IOC Input'!#REF!,IF(AND('IOC Input'!#REF!="M-OP",'IOC Input'!#REF!&gt;=50000),'IOC Input'!#REF!,""))</f>
        <v>#REF!</v>
      </c>
      <c r="J698" s="105" t="e">
        <f>IF(AND('IOC Input'!#REF!="M-OP",'IOC Input'!#REF!&lt;50000),RIGHT('IOC Input'!#REF!,6),IF(AND('IOC Input'!#REF!="M-OP",'IOC Input'!#REF!&gt;=50000),RIGHT('IOC Input'!#REF!,6),""))</f>
        <v>#REF!</v>
      </c>
      <c r="K698" s="106" t="e">
        <f>IF(AND('IOC Input'!#REF!="M-OP",'IOC Input'!#REF!="C"),'IOC Input'!#REF!,"")</f>
        <v>#REF!</v>
      </c>
      <c r="L698" s="106" t="e">
        <f>IF(AND('IOC Input'!#REF!="M-OP",'IOC Input'!#REF!="D"),'IOC Input'!#REF!,"")</f>
        <v>#REF!</v>
      </c>
      <c r="M698" t="e">
        <f t="shared" ref="M698:M704" si="73">IF(SUM(K698:L698)&gt;0,1,0)</f>
        <v>#REF!</v>
      </c>
    </row>
    <row r="699" spans="1:13" ht="18.75">
      <c r="A699" s="102" t="s">
        <v>111</v>
      </c>
      <c r="B699" s="103" t="e">
        <f>IF(AND('IOC Input'!#REF!="M-OP",'IOC Input'!#REF!&lt;50000),'IOC Input'!#REF!,IF(AND('IOC Input'!#REF!="M-OP",'IOC Input'!#REF!&gt;=50000),'IOC Input'!#REF!,""))</f>
        <v>#REF!</v>
      </c>
      <c r="C699" s="103" t="e">
        <f>IF(AND('IOC Input'!#REF!="M-OP",'IOC Input'!#REF!&lt;50000),'IOC Input'!#REF!,IF(AND('IOC Input'!#REF!="M-OP",'IOC Input'!#REF!&gt;=50000),'IOC Input'!#REF!,""))</f>
        <v>#REF!</v>
      </c>
      <c r="D699" s="103" t="e">
        <f>IF(AND('IOC Input'!#REF!="M-OP",'IOC Input'!#REF!&lt;50000),'IOC Input'!#REF!,IF(AND('IOC Input'!#REF!="M-OP",'IOC Input'!#REF!&gt;=50000),'IOC Input'!#REF!,""))</f>
        <v>#REF!</v>
      </c>
      <c r="E699" s="103" t="e">
        <f>IF(AND('IOC Input'!#REF!="M-OP",'IOC Input'!#REF!&lt;50000),'IOC Input'!#REF!,IF(AND('IOC Input'!#REF!="M-OP",'IOC Input'!#REF!&gt;=50000),'IOC Input'!#REF!,""))</f>
        <v>#REF!</v>
      </c>
      <c r="F699" s="103" t="e">
        <f>IF(AND('IOC Input'!#REF!="M-OP",'IOC Input'!#REF!&lt;50000),'IOC Input'!#REF!,IF(AND('IOC Input'!#REF!="M-OP",'IOC Input'!#REF!&gt;=50000),'IOC Input'!#REF!,""))</f>
        <v>#REF!</v>
      </c>
      <c r="G699" s="103" t="e">
        <f>IF(AND('IOC Input'!#REF!="M-OP",'IOC Input'!#REF!&lt;50000),'IOC Input'!#REF!,IF(AND('IOC Input'!#REF!="M-OP",'IOC Input'!#REF!&gt;=50000),'IOC Input'!#REF!,""))</f>
        <v>#REF!</v>
      </c>
      <c r="H699" s="103" t="e">
        <f>IF(AND('IOC Input'!#REF!="M-OP",'IOC Input'!#REF!&lt;50000),'IOC Input'!#REF!,IF(AND('IOC Input'!#REF!="M-OP",'IOC Input'!#REF!&gt;=50000),'IOC Input'!#REF!,""))</f>
        <v>#REF!</v>
      </c>
      <c r="I699" s="103" t="e">
        <f>IF(AND('IOC Input'!#REF!="M-OP",'IOC Input'!#REF!&lt;50000),'IOC Input'!#REF!,IF(AND('IOC Input'!#REF!="M-OP",'IOC Input'!#REF!&gt;=50000),'IOC Input'!#REF!,""))</f>
        <v>#REF!</v>
      </c>
      <c r="J699" s="105" t="e">
        <f>IF(AND('IOC Input'!#REF!="M-OP",'IOC Input'!#REF!&lt;50000),RIGHT('IOC Input'!#REF!,6),IF(AND('IOC Input'!#REF!="M-OP",'IOC Input'!#REF!&gt;=50000),RIGHT('IOC Input'!#REF!,6),""))</f>
        <v>#REF!</v>
      </c>
      <c r="K699" s="106" t="e">
        <f>IF(AND('IOC Input'!#REF!="M-OP",'IOC Input'!#REF!="C"),'IOC Input'!#REF!,"")</f>
        <v>#REF!</v>
      </c>
      <c r="L699" s="106" t="e">
        <f>IF(AND('IOC Input'!#REF!="M-OP",'IOC Input'!#REF!="D"),'IOC Input'!#REF!,"")</f>
        <v>#REF!</v>
      </c>
      <c r="M699" t="e">
        <f t="shared" si="73"/>
        <v>#REF!</v>
      </c>
    </row>
    <row r="700" spans="1:13" ht="18.75">
      <c r="A700" s="102" t="s">
        <v>111</v>
      </c>
      <c r="B700" s="103" t="e">
        <f>IF(AND('IOC Input'!#REF!="M-OP",'IOC Input'!#REF!&lt;50000),'IOC Input'!#REF!,IF(AND('IOC Input'!#REF!="M-OP",'IOC Input'!#REF!&gt;=50000),'IOC Input'!#REF!,""))</f>
        <v>#REF!</v>
      </c>
      <c r="C700" s="103" t="e">
        <f>IF(AND('IOC Input'!#REF!="M-OP",'IOC Input'!#REF!&lt;50000),'IOC Input'!#REF!,IF(AND('IOC Input'!#REF!="M-OP",'IOC Input'!#REF!&gt;=50000),'IOC Input'!#REF!,""))</f>
        <v>#REF!</v>
      </c>
      <c r="D700" s="103" t="e">
        <f>IF(AND('IOC Input'!#REF!="M-OP",'IOC Input'!#REF!&lt;50000),'IOC Input'!#REF!,IF(AND('IOC Input'!#REF!="M-OP",'IOC Input'!#REF!&gt;=50000),'IOC Input'!#REF!,""))</f>
        <v>#REF!</v>
      </c>
      <c r="E700" s="103" t="e">
        <f>IF(AND('IOC Input'!#REF!="M-OP",'IOC Input'!#REF!&lt;50000),'IOC Input'!#REF!,IF(AND('IOC Input'!#REF!="M-OP",'IOC Input'!#REF!&gt;=50000),'IOC Input'!#REF!,""))</f>
        <v>#REF!</v>
      </c>
      <c r="F700" s="103" t="e">
        <f>IF(AND('IOC Input'!#REF!="M-OP",'IOC Input'!#REF!&lt;50000),'IOC Input'!#REF!,IF(AND('IOC Input'!#REF!="M-OP",'IOC Input'!#REF!&gt;=50000),'IOC Input'!#REF!,""))</f>
        <v>#REF!</v>
      </c>
      <c r="G700" s="103" t="e">
        <f>IF(AND('IOC Input'!#REF!="M-OP",'IOC Input'!#REF!&lt;50000),'IOC Input'!#REF!,IF(AND('IOC Input'!#REF!="M-OP",'IOC Input'!#REF!&gt;=50000),'IOC Input'!#REF!,""))</f>
        <v>#REF!</v>
      </c>
      <c r="H700" s="103" t="e">
        <f>IF(AND('IOC Input'!#REF!="M-OP",'IOC Input'!#REF!&lt;50000),'IOC Input'!#REF!,IF(AND('IOC Input'!#REF!="M-OP",'IOC Input'!#REF!&gt;=50000),'IOC Input'!#REF!,""))</f>
        <v>#REF!</v>
      </c>
      <c r="I700" s="103" t="e">
        <f>IF(AND('IOC Input'!#REF!="M-OP",'IOC Input'!#REF!&lt;50000),'IOC Input'!#REF!,IF(AND('IOC Input'!#REF!="M-OP",'IOC Input'!#REF!&gt;=50000),'IOC Input'!#REF!,""))</f>
        <v>#REF!</v>
      </c>
      <c r="J700" s="105" t="e">
        <f>IF(AND('IOC Input'!#REF!="M-OP",'IOC Input'!#REF!&lt;50000),RIGHT('IOC Input'!#REF!,6),IF(AND('IOC Input'!#REF!="M-OP",'IOC Input'!#REF!&gt;=50000),RIGHT('IOC Input'!#REF!,6),""))</f>
        <v>#REF!</v>
      </c>
      <c r="K700" s="106" t="e">
        <f>IF(AND('IOC Input'!#REF!="M-OP",'IOC Input'!#REF!="C"),'IOC Input'!#REF!,"")</f>
        <v>#REF!</v>
      </c>
      <c r="L700" s="106" t="e">
        <f>IF(AND('IOC Input'!#REF!="M-OP",'IOC Input'!#REF!="D"),'IOC Input'!#REF!,"")</f>
        <v>#REF!</v>
      </c>
      <c r="M700" t="e">
        <f t="shared" si="73"/>
        <v>#REF!</v>
      </c>
    </row>
    <row r="701" spans="1:13" ht="18.75">
      <c r="A701" s="102" t="s">
        <v>111</v>
      </c>
      <c r="B701" s="103" t="e">
        <f>IF(AND('IOC Input'!#REF!="M-OP",'IOC Input'!#REF!&lt;50000),'IOC Input'!#REF!,IF(AND('IOC Input'!#REF!="M-OP",'IOC Input'!#REF!&gt;=50000),'IOC Input'!#REF!,""))</f>
        <v>#REF!</v>
      </c>
      <c r="C701" s="103" t="e">
        <f>IF(AND('IOC Input'!#REF!="M-OP",'IOC Input'!#REF!&lt;50000),'IOC Input'!#REF!,IF(AND('IOC Input'!#REF!="M-OP",'IOC Input'!#REF!&gt;=50000),'IOC Input'!#REF!,""))</f>
        <v>#REF!</v>
      </c>
      <c r="D701" s="103" t="e">
        <f>IF(AND('IOC Input'!#REF!="M-OP",'IOC Input'!#REF!&lt;50000),'IOC Input'!#REF!,IF(AND('IOC Input'!#REF!="M-OP",'IOC Input'!#REF!&gt;=50000),'IOC Input'!#REF!,""))</f>
        <v>#REF!</v>
      </c>
      <c r="E701" s="103" t="e">
        <f>IF(AND('IOC Input'!#REF!="M-OP",'IOC Input'!#REF!&lt;50000),'IOC Input'!#REF!,IF(AND('IOC Input'!#REF!="M-OP",'IOC Input'!#REF!&gt;=50000),'IOC Input'!#REF!,""))</f>
        <v>#REF!</v>
      </c>
      <c r="F701" s="103" t="e">
        <f>IF(AND('IOC Input'!#REF!="M-OP",'IOC Input'!#REF!&lt;50000),'IOC Input'!#REF!,IF(AND('IOC Input'!#REF!="M-OP",'IOC Input'!#REF!&gt;=50000),'IOC Input'!#REF!,""))</f>
        <v>#REF!</v>
      </c>
      <c r="G701" s="103" t="e">
        <f>IF(AND('IOC Input'!#REF!="M-OP",'IOC Input'!#REF!&lt;50000),'IOC Input'!#REF!,IF(AND('IOC Input'!#REF!="M-OP",'IOC Input'!#REF!&gt;=50000),'IOC Input'!#REF!,""))</f>
        <v>#REF!</v>
      </c>
      <c r="H701" s="103" t="e">
        <f>IF(AND('IOC Input'!#REF!="M-OP",'IOC Input'!#REF!&lt;50000),'IOC Input'!#REF!,IF(AND('IOC Input'!#REF!="M-OP",'IOC Input'!#REF!&gt;=50000),'IOC Input'!#REF!,""))</f>
        <v>#REF!</v>
      </c>
      <c r="I701" s="103" t="e">
        <f>IF(AND('IOC Input'!#REF!="M-OP",'IOC Input'!#REF!&lt;50000),'IOC Input'!#REF!,IF(AND('IOC Input'!#REF!="M-OP",'IOC Input'!#REF!&gt;=50000),'IOC Input'!#REF!,""))</f>
        <v>#REF!</v>
      </c>
      <c r="J701" s="105" t="e">
        <f>IF(AND('IOC Input'!#REF!="M-OP",'IOC Input'!#REF!&lt;50000),RIGHT('IOC Input'!#REF!,6),IF(AND('IOC Input'!#REF!="M-OP",'IOC Input'!#REF!&gt;=50000),RIGHT('IOC Input'!#REF!,6),""))</f>
        <v>#REF!</v>
      </c>
      <c r="K701" s="106" t="e">
        <f>IF(AND('IOC Input'!#REF!="M-OP",'IOC Input'!#REF!="C"),'IOC Input'!#REF!,"")</f>
        <v>#REF!</v>
      </c>
      <c r="L701" s="106" t="e">
        <f>IF(AND('IOC Input'!#REF!="M-OP",'IOC Input'!#REF!="D"),'IOC Input'!#REF!,"")</f>
        <v>#REF!</v>
      </c>
      <c r="M701" t="e">
        <f t="shared" si="73"/>
        <v>#REF!</v>
      </c>
    </row>
    <row r="702" spans="1:13" ht="18.75">
      <c r="A702" s="102" t="s">
        <v>111</v>
      </c>
      <c r="B702" s="103" t="e">
        <f>IF(AND('IOC Input'!#REF!="M-OP",'IOC Input'!#REF!&lt;50000),'IOC Input'!#REF!,IF(AND('IOC Input'!#REF!="M-OP",'IOC Input'!#REF!&gt;=50000),'IOC Input'!#REF!,""))</f>
        <v>#REF!</v>
      </c>
      <c r="C702" s="103" t="e">
        <f>IF(AND('IOC Input'!#REF!="M-OP",'IOC Input'!#REF!&lt;50000),'IOC Input'!#REF!,IF(AND('IOC Input'!#REF!="M-OP",'IOC Input'!#REF!&gt;=50000),'IOC Input'!#REF!,""))</f>
        <v>#REF!</v>
      </c>
      <c r="D702" s="103" t="e">
        <f>IF(AND('IOC Input'!#REF!="M-OP",'IOC Input'!#REF!&lt;50000),'IOC Input'!#REF!,IF(AND('IOC Input'!#REF!="M-OP",'IOC Input'!#REF!&gt;=50000),'IOC Input'!#REF!,""))</f>
        <v>#REF!</v>
      </c>
      <c r="E702" s="103" t="e">
        <f>IF(AND('IOC Input'!#REF!="M-OP",'IOC Input'!#REF!&lt;50000),'IOC Input'!#REF!,IF(AND('IOC Input'!#REF!="M-OP",'IOC Input'!#REF!&gt;=50000),'IOC Input'!#REF!,""))</f>
        <v>#REF!</v>
      </c>
      <c r="F702" s="103" t="e">
        <f>IF(AND('IOC Input'!#REF!="M-OP",'IOC Input'!#REF!&lt;50000),'IOC Input'!#REF!,IF(AND('IOC Input'!#REF!="M-OP",'IOC Input'!#REF!&gt;=50000),'IOC Input'!#REF!,""))</f>
        <v>#REF!</v>
      </c>
      <c r="G702" s="103" t="e">
        <f>IF(AND('IOC Input'!#REF!="M-OP",'IOC Input'!#REF!&lt;50000),'IOC Input'!#REF!,IF(AND('IOC Input'!#REF!="M-OP",'IOC Input'!#REF!&gt;=50000),'IOC Input'!#REF!,""))</f>
        <v>#REF!</v>
      </c>
      <c r="H702" s="103" t="e">
        <f>IF(AND('IOC Input'!#REF!="M-OP",'IOC Input'!#REF!&lt;50000),'IOC Input'!#REF!,IF(AND('IOC Input'!#REF!="M-OP",'IOC Input'!#REF!&gt;=50000),'IOC Input'!#REF!,""))</f>
        <v>#REF!</v>
      </c>
      <c r="I702" s="103" t="e">
        <f>IF(AND('IOC Input'!#REF!="M-OP",'IOC Input'!#REF!&lt;50000),'IOC Input'!#REF!,IF(AND('IOC Input'!#REF!="M-OP",'IOC Input'!#REF!&gt;=50000),'IOC Input'!#REF!,""))</f>
        <v>#REF!</v>
      </c>
      <c r="J702" s="105" t="e">
        <f>IF(AND('IOC Input'!#REF!="M-OP",'IOC Input'!#REF!&lt;50000),RIGHT('IOC Input'!#REF!,6),IF(AND('IOC Input'!#REF!="M-OP",'IOC Input'!#REF!&gt;=50000),RIGHT('IOC Input'!#REF!,6),""))</f>
        <v>#REF!</v>
      </c>
      <c r="K702" s="106" t="e">
        <f>IF(AND('IOC Input'!#REF!="M-OP",'IOC Input'!#REF!="C"),'IOC Input'!#REF!,"")</f>
        <v>#REF!</v>
      </c>
      <c r="L702" s="106" t="e">
        <f>IF(AND('IOC Input'!#REF!="M-OP",'IOC Input'!#REF!="D"),'IOC Input'!#REF!,"")</f>
        <v>#REF!</v>
      </c>
      <c r="M702" t="e">
        <f t="shared" si="73"/>
        <v>#REF!</v>
      </c>
    </row>
    <row r="703" spans="1:13" ht="18.75">
      <c r="A703" s="102" t="s">
        <v>111</v>
      </c>
      <c r="B703" s="103" t="e">
        <f>IF(AND('IOC Input'!#REF!="M-OP",'IOC Input'!#REF!&lt;50000),'IOC Input'!#REF!,IF(AND('IOC Input'!#REF!="M-OP",'IOC Input'!#REF!&gt;=50000),'IOC Input'!#REF!,""))</f>
        <v>#REF!</v>
      </c>
      <c r="C703" s="103" t="e">
        <f>IF(AND('IOC Input'!#REF!="M-OP",'IOC Input'!#REF!&lt;50000),'IOC Input'!#REF!,IF(AND('IOC Input'!#REF!="M-OP",'IOC Input'!#REF!&gt;=50000),'IOC Input'!#REF!,""))</f>
        <v>#REF!</v>
      </c>
      <c r="D703" s="103" t="e">
        <f>IF(AND('IOC Input'!#REF!="M-OP",'IOC Input'!#REF!&lt;50000),'IOC Input'!#REF!,IF(AND('IOC Input'!#REF!="M-OP",'IOC Input'!#REF!&gt;=50000),'IOC Input'!#REF!,""))</f>
        <v>#REF!</v>
      </c>
      <c r="E703" s="103" t="e">
        <f>IF(AND('IOC Input'!#REF!="M-OP",'IOC Input'!#REF!&lt;50000),'IOC Input'!#REF!,IF(AND('IOC Input'!#REF!="M-OP",'IOC Input'!#REF!&gt;=50000),'IOC Input'!#REF!,""))</f>
        <v>#REF!</v>
      </c>
      <c r="F703" s="103" t="e">
        <f>IF(AND('IOC Input'!#REF!="M-OP",'IOC Input'!#REF!&lt;50000),'IOC Input'!#REF!,IF(AND('IOC Input'!#REF!="M-OP",'IOC Input'!#REF!&gt;=50000),'IOC Input'!#REF!,""))</f>
        <v>#REF!</v>
      </c>
      <c r="G703" s="103" t="e">
        <f>IF(AND('IOC Input'!#REF!="M-OP",'IOC Input'!#REF!&lt;50000),'IOC Input'!#REF!,IF(AND('IOC Input'!#REF!="M-OP",'IOC Input'!#REF!&gt;=50000),'IOC Input'!#REF!,""))</f>
        <v>#REF!</v>
      </c>
      <c r="H703" s="103" t="e">
        <f>IF(AND('IOC Input'!#REF!="M-OP",'IOC Input'!#REF!&lt;50000),'IOC Input'!#REF!,IF(AND('IOC Input'!#REF!="M-OP",'IOC Input'!#REF!&gt;=50000),'IOC Input'!#REF!,""))</f>
        <v>#REF!</v>
      </c>
      <c r="I703" s="103" t="e">
        <f>IF(AND('IOC Input'!#REF!="M-OP",'IOC Input'!#REF!&lt;50000),'IOC Input'!#REF!,IF(AND('IOC Input'!#REF!="M-OP",'IOC Input'!#REF!&gt;=50000),'IOC Input'!#REF!,""))</f>
        <v>#REF!</v>
      </c>
      <c r="J703" s="105" t="e">
        <f>IF(AND('IOC Input'!#REF!="M-OP",'IOC Input'!#REF!&lt;50000),RIGHT('IOC Input'!#REF!,6),IF(AND('IOC Input'!#REF!="M-OP",'IOC Input'!#REF!&gt;=50000),RIGHT('IOC Input'!#REF!,6),""))</f>
        <v>#REF!</v>
      </c>
      <c r="K703" s="106" t="e">
        <f>IF(AND('IOC Input'!#REF!="M-OP",'IOC Input'!#REF!="C"),'IOC Input'!#REF!,"")</f>
        <v>#REF!</v>
      </c>
      <c r="L703" s="106" t="e">
        <f>IF(AND('IOC Input'!#REF!="M-OP",'IOC Input'!#REF!="D"),'IOC Input'!#REF!,"")</f>
        <v>#REF!</v>
      </c>
      <c r="M703" t="e">
        <f t="shared" si="73"/>
        <v>#REF!</v>
      </c>
    </row>
    <row r="704" spans="1:13" ht="18.75">
      <c r="A704" s="102" t="s">
        <v>111</v>
      </c>
      <c r="B704" s="103" t="e">
        <f>IF(AND('IOC Input'!#REF!="M-OP",'IOC Input'!#REF!&lt;50000),'IOC Input'!#REF!,IF(AND('IOC Input'!#REF!="M-OP",'IOC Input'!#REF!&gt;=50000),'IOC Input'!#REF!,""))</f>
        <v>#REF!</v>
      </c>
      <c r="C704" s="103" t="e">
        <f>IF(AND('IOC Input'!#REF!="M-OP",'IOC Input'!#REF!&lt;50000),'IOC Input'!#REF!,IF(AND('IOC Input'!#REF!="M-OP",'IOC Input'!#REF!&gt;=50000),'IOC Input'!#REF!,""))</f>
        <v>#REF!</v>
      </c>
      <c r="D704" s="103" t="e">
        <f>IF(AND('IOC Input'!#REF!="M-OP",'IOC Input'!#REF!&lt;50000),'IOC Input'!#REF!,IF(AND('IOC Input'!#REF!="M-OP",'IOC Input'!#REF!&gt;=50000),'IOC Input'!#REF!,""))</f>
        <v>#REF!</v>
      </c>
      <c r="E704" s="103" t="e">
        <f>IF(AND('IOC Input'!#REF!="M-OP",'IOC Input'!#REF!&lt;50000),'IOC Input'!#REF!,IF(AND('IOC Input'!#REF!="M-OP",'IOC Input'!#REF!&gt;=50000),'IOC Input'!#REF!,""))</f>
        <v>#REF!</v>
      </c>
      <c r="F704" s="103" t="e">
        <f>IF(AND('IOC Input'!#REF!="M-OP",'IOC Input'!#REF!&lt;50000),'IOC Input'!#REF!,IF(AND('IOC Input'!#REF!="M-OP",'IOC Input'!#REF!&gt;=50000),'IOC Input'!#REF!,""))</f>
        <v>#REF!</v>
      </c>
      <c r="G704" s="103" t="e">
        <f>IF(AND('IOC Input'!#REF!="M-OP",'IOC Input'!#REF!&lt;50000),'IOC Input'!#REF!,IF(AND('IOC Input'!#REF!="M-OP",'IOC Input'!#REF!&gt;=50000),'IOC Input'!#REF!,""))</f>
        <v>#REF!</v>
      </c>
      <c r="H704" s="107"/>
      <c r="I704" s="103" t="e">
        <f>IF(AND('IOC Input'!#REF!="M-OP",'IOC Input'!#REF!&lt;50000),'IOC Input'!#REF!,IF(AND('IOC Input'!#REF!="M-OP",'IOC Input'!#REF!&gt;=50000),'IOC Input'!#REF!,""))</f>
        <v>#REF!</v>
      </c>
      <c r="J704" s="105" t="e">
        <f>IF(AND('IOC Input'!#REF!="M-OP",'IOC Input'!#REF!&lt;50000),RIGHT('IOC Input'!#REF!,6),IF(AND('IOC Input'!#REF!="M-OP",'IOC Input'!#REF!&gt;=50000),RIGHT('IOC Input'!#REF!,6),""))</f>
        <v>#REF!</v>
      </c>
      <c r="K704" s="106" t="e">
        <f>IF(AND('IOC Input'!#REF!="M-OP",'IOC Input'!#REF!="C"),'IOC Input'!#REF!,"")</f>
        <v>#REF!</v>
      </c>
      <c r="L704" s="106" t="e">
        <f>IF(AND('IOC Input'!#REF!="M-OP",'IOC Input'!#REF!="D"),'IOC Input'!#REF!,"")</f>
        <v>#REF!</v>
      </c>
      <c r="M704" t="e">
        <f t="shared" si="73"/>
        <v>#REF!</v>
      </c>
    </row>
    <row r="705" spans="1:13" ht="18.75">
      <c r="A705" s="102"/>
      <c r="B705" s="103"/>
      <c r="C705" s="104"/>
      <c r="D705" s="103"/>
      <c r="E705" s="104"/>
      <c r="F705" s="103"/>
      <c r="G705" s="103"/>
      <c r="H705" s="104"/>
      <c r="I705" s="103"/>
      <c r="J705" s="105"/>
      <c r="K705" s="106"/>
      <c r="L705" s="106"/>
    </row>
    <row r="706" spans="1:13" ht="18.75">
      <c r="A706" s="102" t="s">
        <v>111</v>
      </c>
      <c r="B706" s="103" t="e">
        <f>IF(AND('IOC Input'!#REF!="M-OP",'IOC Input'!#REF!&lt;50000),"119503",IF(AND('IOC Input'!#REF!="M-OP",'IOC Input'!#REF!&gt;=50000),"119500",""))</f>
        <v>#REF!</v>
      </c>
      <c r="C706" s="104"/>
      <c r="D706" s="103"/>
      <c r="E706" s="104"/>
      <c r="F706" s="103"/>
      <c r="G706" s="103"/>
      <c r="H706" s="103" t="e">
        <f>IF(AND('IOC Input'!#REF!="M-OP",'IOC Input'!#REF!&lt;50000),'IOC Input'!#REF!,IF(AND('IOC Input'!#REF!="M-OP",'IOC Input'!#REF!&gt;=50000),'IOC Input'!#REF!,""))</f>
        <v>#REF!</v>
      </c>
      <c r="I706" s="103" t="e">
        <f>+I707</f>
        <v>#REF!</v>
      </c>
      <c r="J706" s="105" t="e">
        <f>+J707</f>
        <v>#REF!</v>
      </c>
      <c r="K706" s="106" t="e">
        <f>IF(AND('IOC Input'!#REF!="M-OP",'IOC Input'!#REF!="C"),'IOC Input'!#REF!,"")</f>
        <v>#REF!</v>
      </c>
      <c r="L706" s="106" t="e">
        <f>IF(AND('IOC Input'!#REF!="M-OP",'IOC Input'!#REF!="D"),'IOC Input'!#REF!,"")</f>
        <v>#REF!</v>
      </c>
      <c r="M706" t="e">
        <f>IF(SUM(K706:L706)&gt;0,1,0)</f>
        <v>#REF!</v>
      </c>
    </row>
    <row r="707" spans="1:13" ht="18.75">
      <c r="A707" s="102" t="s">
        <v>111</v>
      </c>
      <c r="B707" s="103" t="e">
        <f>IF(AND('IOC Input'!#REF!="M-OP",'IOC Input'!#REF!&lt;50000),'IOC Input'!#REF!,IF(AND('IOC Input'!#REF!="M-OP",'IOC Input'!#REF!&gt;=50000),'IOC Input'!#REF!,""))</f>
        <v>#REF!</v>
      </c>
      <c r="C707" s="103" t="e">
        <f>IF(AND('IOC Input'!#REF!="M-OP",'IOC Input'!#REF!&lt;50000),'IOC Input'!#REF!,IF(AND('IOC Input'!#REF!="M-OP",'IOC Input'!#REF!&gt;=50000),'IOC Input'!#REF!,""))</f>
        <v>#REF!</v>
      </c>
      <c r="D707" s="103" t="e">
        <f>IF(AND('IOC Input'!#REF!="M-OP",'IOC Input'!#REF!&lt;50000),'IOC Input'!#REF!,IF(AND('IOC Input'!#REF!="M-OP",'IOC Input'!#REF!&gt;=50000),'IOC Input'!#REF!,""))</f>
        <v>#REF!</v>
      </c>
      <c r="E707" s="103" t="e">
        <f>IF(AND('IOC Input'!#REF!="M-OP",'IOC Input'!#REF!&lt;50000),'IOC Input'!#REF!,IF(AND('IOC Input'!#REF!="M-OP",'IOC Input'!#REF!&gt;=50000),'IOC Input'!#REF!,""))</f>
        <v>#REF!</v>
      </c>
      <c r="F707" s="103" t="e">
        <f>IF(AND('IOC Input'!#REF!="M-OP",'IOC Input'!#REF!&lt;50000),'IOC Input'!#REF!,IF(AND('IOC Input'!#REF!="M-OP",'IOC Input'!#REF!&gt;=50000),'IOC Input'!#REF!,""))</f>
        <v>#REF!</v>
      </c>
      <c r="G707" s="103" t="e">
        <f>IF(AND('IOC Input'!#REF!="M-OP",'IOC Input'!#REF!&lt;50000),'IOC Input'!#REF!,IF(AND('IOC Input'!#REF!="M-OP",'IOC Input'!#REF!&gt;=50000),'IOC Input'!#REF!,""))</f>
        <v>#REF!</v>
      </c>
      <c r="H707" s="103" t="e">
        <f>IF(AND('IOC Input'!#REF!="M-OP",'IOC Input'!#REF!&lt;50000),'IOC Input'!#REF!,IF(AND('IOC Input'!#REF!="M-OP",'IOC Input'!#REF!&gt;=50000),'IOC Input'!#REF!,""))</f>
        <v>#REF!</v>
      </c>
      <c r="I707" s="103" t="e">
        <f>IF(AND('IOC Input'!#REF!="M-OP",'IOC Input'!#REF!&lt;50000),'IOC Input'!#REF!,IF(AND('IOC Input'!#REF!="M-OP",'IOC Input'!#REF!&gt;=50000),'IOC Input'!#REF!,""))</f>
        <v>#REF!</v>
      </c>
      <c r="J707" s="105" t="e">
        <f>IF(AND('IOC Input'!#REF!="M-OP",'IOC Input'!#REF!&lt;50000),RIGHT('IOC Input'!#REF!,6),IF(AND('IOC Input'!#REF!="M-OP",'IOC Input'!#REF!&gt;=50000),RIGHT('IOC Input'!#REF!,6),""))</f>
        <v>#REF!</v>
      </c>
      <c r="K707" s="106" t="e">
        <f>IF(AND('IOC Input'!#REF!="M-OP",'IOC Input'!#REF!="C"),'IOC Input'!#REF!,"")</f>
        <v>#REF!</v>
      </c>
      <c r="L707" s="106" t="e">
        <f>IF(AND('IOC Input'!#REF!="M-OP",'IOC Input'!#REF!="D"),'IOC Input'!#REF!,"")</f>
        <v>#REF!</v>
      </c>
      <c r="M707" t="e">
        <f t="shared" ref="M707:M713" si="74">IF(SUM(K707:L707)&gt;0,1,0)</f>
        <v>#REF!</v>
      </c>
    </row>
    <row r="708" spans="1:13" ht="18.75">
      <c r="A708" s="102" t="s">
        <v>111</v>
      </c>
      <c r="B708" s="103" t="e">
        <f>IF(AND('IOC Input'!#REF!="M-OP",'IOC Input'!#REF!&lt;50000),'IOC Input'!#REF!,IF(AND('IOC Input'!#REF!="M-OP",'IOC Input'!#REF!&gt;=50000),'IOC Input'!#REF!,""))</f>
        <v>#REF!</v>
      </c>
      <c r="C708" s="103" t="e">
        <f>IF(AND('IOC Input'!#REF!="M-OP",'IOC Input'!#REF!&lt;50000),'IOC Input'!#REF!,IF(AND('IOC Input'!#REF!="M-OP",'IOC Input'!#REF!&gt;=50000),'IOC Input'!#REF!,""))</f>
        <v>#REF!</v>
      </c>
      <c r="D708" s="103" t="e">
        <f>IF(AND('IOC Input'!#REF!="M-OP",'IOC Input'!#REF!&lt;50000),'IOC Input'!#REF!,IF(AND('IOC Input'!#REF!="M-OP",'IOC Input'!#REF!&gt;=50000),'IOC Input'!#REF!,""))</f>
        <v>#REF!</v>
      </c>
      <c r="E708" s="103" t="e">
        <f>IF(AND('IOC Input'!#REF!="M-OP",'IOC Input'!#REF!&lt;50000),'IOC Input'!#REF!,IF(AND('IOC Input'!#REF!="M-OP",'IOC Input'!#REF!&gt;=50000),'IOC Input'!#REF!,""))</f>
        <v>#REF!</v>
      </c>
      <c r="F708" s="103" t="e">
        <f>IF(AND('IOC Input'!#REF!="M-OP",'IOC Input'!#REF!&lt;50000),'IOC Input'!#REF!,IF(AND('IOC Input'!#REF!="M-OP",'IOC Input'!#REF!&gt;=50000),'IOC Input'!#REF!,""))</f>
        <v>#REF!</v>
      </c>
      <c r="G708" s="103" t="e">
        <f>IF(AND('IOC Input'!#REF!="M-OP",'IOC Input'!#REF!&lt;50000),'IOC Input'!#REF!,IF(AND('IOC Input'!#REF!="M-OP",'IOC Input'!#REF!&gt;=50000),'IOC Input'!#REF!,""))</f>
        <v>#REF!</v>
      </c>
      <c r="H708" s="103" t="e">
        <f>IF(AND('IOC Input'!#REF!="M-OP",'IOC Input'!#REF!&lt;50000),'IOC Input'!#REF!,IF(AND('IOC Input'!#REF!="M-OP",'IOC Input'!#REF!&gt;=50000),'IOC Input'!#REF!,""))</f>
        <v>#REF!</v>
      </c>
      <c r="I708" s="103" t="e">
        <f>IF(AND('IOC Input'!#REF!="M-OP",'IOC Input'!#REF!&lt;50000),'IOC Input'!#REF!,IF(AND('IOC Input'!#REF!="M-OP",'IOC Input'!#REF!&gt;=50000),'IOC Input'!#REF!,""))</f>
        <v>#REF!</v>
      </c>
      <c r="J708" s="105" t="e">
        <f>IF(AND('IOC Input'!#REF!="M-OP",'IOC Input'!#REF!&lt;50000),RIGHT('IOC Input'!#REF!,6),IF(AND('IOC Input'!#REF!="M-OP",'IOC Input'!#REF!&gt;=50000),RIGHT('IOC Input'!#REF!,6),""))</f>
        <v>#REF!</v>
      </c>
      <c r="K708" s="106" t="e">
        <f>IF(AND('IOC Input'!#REF!="M-OP",'IOC Input'!#REF!="C"),'IOC Input'!#REF!,"")</f>
        <v>#REF!</v>
      </c>
      <c r="L708" s="106" t="e">
        <f>IF(AND('IOC Input'!#REF!="M-OP",'IOC Input'!#REF!="D"),'IOC Input'!#REF!,"")</f>
        <v>#REF!</v>
      </c>
      <c r="M708" t="e">
        <f t="shared" si="74"/>
        <v>#REF!</v>
      </c>
    </row>
    <row r="709" spans="1:13" ht="18.75">
      <c r="A709" s="102" t="s">
        <v>111</v>
      </c>
      <c r="B709" s="103" t="e">
        <f>IF(AND('IOC Input'!#REF!="M-OP",'IOC Input'!#REF!&lt;50000),'IOC Input'!#REF!,IF(AND('IOC Input'!#REF!="M-OP",'IOC Input'!#REF!&gt;=50000),'IOC Input'!#REF!,""))</f>
        <v>#REF!</v>
      </c>
      <c r="C709" s="103" t="e">
        <f>IF(AND('IOC Input'!#REF!="M-OP",'IOC Input'!#REF!&lt;50000),'IOC Input'!#REF!,IF(AND('IOC Input'!#REF!="M-OP",'IOC Input'!#REF!&gt;=50000),'IOC Input'!#REF!,""))</f>
        <v>#REF!</v>
      </c>
      <c r="D709" s="103" t="e">
        <f>IF(AND('IOC Input'!#REF!="M-OP",'IOC Input'!#REF!&lt;50000),'IOC Input'!#REF!,IF(AND('IOC Input'!#REF!="M-OP",'IOC Input'!#REF!&gt;=50000),'IOC Input'!#REF!,""))</f>
        <v>#REF!</v>
      </c>
      <c r="E709" s="103" t="e">
        <f>IF(AND('IOC Input'!#REF!="M-OP",'IOC Input'!#REF!&lt;50000),'IOC Input'!#REF!,IF(AND('IOC Input'!#REF!="M-OP",'IOC Input'!#REF!&gt;=50000),'IOC Input'!#REF!,""))</f>
        <v>#REF!</v>
      </c>
      <c r="F709" s="103" t="e">
        <f>IF(AND('IOC Input'!#REF!="M-OP",'IOC Input'!#REF!&lt;50000),'IOC Input'!#REF!,IF(AND('IOC Input'!#REF!="M-OP",'IOC Input'!#REF!&gt;=50000),'IOC Input'!#REF!,""))</f>
        <v>#REF!</v>
      </c>
      <c r="G709" s="103" t="e">
        <f>IF(AND('IOC Input'!#REF!="M-OP",'IOC Input'!#REF!&lt;50000),'IOC Input'!#REF!,IF(AND('IOC Input'!#REF!="M-OP",'IOC Input'!#REF!&gt;=50000),'IOC Input'!#REF!,""))</f>
        <v>#REF!</v>
      </c>
      <c r="H709" s="103" t="e">
        <f>IF(AND('IOC Input'!#REF!="M-OP",'IOC Input'!#REF!&lt;50000),'IOC Input'!#REF!,IF(AND('IOC Input'!#REF!="M-OP",'IOC Input'!#REF!&gt;=50000),'IOC Input'!#REF!,""))</f>
        <v>#REF!</v>
      </c>
      <c r="I709" s="103" t="e">
        <f>IF(AND('IOC Input'!#REF!="M-OP",'IOC Input'!#REF!&lt;50000),'IOC Input'!#REF!,IF(AND('IOC Input'!#REF!="M-OP",'IOC Input'!#REF!&gt;=50000),'IOC Input'!#REF!,""))</f>
        <v>#REF!</v>
      </c>
      <c r="J709" s="105" t="e">
        <f>IF(AND('IOC Input'!#REF!="M-OP",'IOC Input'!#REF!&lt;50000),RIGHT('IOC Input'!#REF!,6),IF(AND('IOC Input'!#REF!="M-OP",'IOC Input'!#REF!&gt;=50000),RIGHT('IOC Input'!#REF!,6),""))</f>
        <v>#REF!</v>
      </c>
      <c r="K709" s="106" t="e">
        <f>IF(AND('IOC Input'!#REF!="M-OP",'IOC Input'!#REF!="C"),'IOC Input'!#REF!,"")</f>
        <v>#REF!</v>
      </c>
      <c r="L709" s="106" t="e">
        <f>IF(AND('IOC Input'!#REF!="M-OP",'IOC Input'!#REF!="D"),'IOC Input'!#REF!,"")</f>
        <v>#REF!</v>
      </c>
      <c r="M709" t="e">
        <f t="shared" si="74"/>
        <v>#REF!</v>
      </c>
    </row>
    <row r="710" spans="1:13" ht="18.75">
      <c r="A710" s="102" t="s">
        <v>111</v>
      </c>
      <c r="B710" s="103" t="e">
        <f>IF(AND('IOC Input'!#REF!="M-OP",'IOC Input'!#REF!&lt;50000),'IOC Input'!#REF!,IF(AND('IOC Input'!#REF!="M-OP",'IOC Input'!#REF!&gt;=50000),'IOC Input'!#REF!,""))</f>
        <v>#REF!</v>
      </c>
      <c r="C710" s="103" t="e">
        <f>IF(AND('IOC Input'!#REF!="M-OP",'IOC Input'!#REF!&lt;50000),'IOC Input'!#REF!,IF(AND('IOC Input'!#REF!="M-OP",'IOC Input'!#REF!&gt;=50000),'IOC Input'!#REF!,""))</f>
        <v>#REF!</v>
      </c>
      <c r="D710" s="103" t="e">
        <f>IF(AND('IOC Input'!#REF!="M-OP",'IOC Input'!#REF!&lt;50000),'IOC Input'!#REF!,IF(AND('IOC Input'!#REF!="M-OP",'IOC Input'!#REF!&gt;=50000),'IOC Input'!#REF!,""))</f>
        <v>#REF!</v>
      </c>
      <c r="E710" s="103" t="e">
        <f>IF(AND('IOC Input'!#REF!="M-OP",'IOC Input'!#REF!&lt;50000),'IOC Input'!#REF!,IF(AND('IOC Input'!#REF!="M-OP",'IOC Input'!#REF!&gt;=50000),'IOC Input'!#REF!,""))</f>
        <v>#REF!</v>
      </c>
      <c r="F710" s="103" t="e">
        <f>IF(AND('IOC Input'!#REF!="M-OP",'IOC Input'!#REF!&lt;50000),'IOC Input'!#REF!,IF(AND('IOC Input'!#REF!="M-OP",'IOC Input'!#REF!&gt;=50000),'IOC Input'!#REF!,""))</f>
        <v>#REF!</v>
      </c>
      <c r="G710" s="103" t="e">
        <f>IF(AND('IOC Input'!#REF!="M-OP",'IOC Input'!#REF!&lt;50000),'IOC Input'!#REF!,IF(AND('IOC Input'!#REF!="M-OP",'IOC Input'!#REF!&gt;=50000),'IOC Input'!#REF!,""))</f>
        <v>#REF!</v>
      </c>
      <c r="H710" s="103" t="e">
        <f>IF(AND('IOC Input'!#REF!="M-OP",'IOC Input'!#REF!&lt;50000),'IOC Input'!#REF!,IF(AND('IOC Input'!#REF!="M-OP",'IOC Input'!#REF!&gt;=50000),'IOC Input'!#REF!,""))</f>
        <v>#REF!</v>
      </c>
      <c r="I710" s="103" t="e">
        <f>IF(AND('IOC Input'!#REF!="M-OP",'IOC Input'!#REF!&lt;50000),'IOC Input'!#REF!,IF(AND('IOC Input'!#REF!="M-OP",'IOC Input'!#REF!&gt;=50000),'IOC Input'!#REF!,""))</f>
        <v>#REF!</v>
      </c>
      <c r="J710" s="105" t="e">
        <f>IF(AND('IOC Input'!#REF!="M-OP",'IOC Input'!#REF!&lt;50000),RIGHT('IOC Input'!#REF!,6),IF(AND('IOC Input'!#REF!="M-OP",'IOC Input'!#REF!&gt;=50000),RIGHT('IOC Input'!#REF!,6),""))</f>
        <v>#REF!</v>
      </c>
      <c r="K710" s="106" t="e">
        <f>IF(AND('IOC Input'!#REF!="M-OP",'IOC Input'!#REF!="C"),'IOC Input'!#REF!,"")</f>
        <v>#REF!</v>
      </c>
      <c r="L710" s="106" t="e">
        <f>IF(AND('IOC Input'!#REF!="M-OP",'IOC Input'!#REF!="D"),'IOC Input'!#REF!,"")</f>
        <v>#REF!</v>
      </c>
      <c r="M710" t="e">
        <f t="shared" si="74"/>
        <v>#REF!</v>
      </c>
    </row>
    <row r="711" spans="1:13" ht="18.75">
      <c r="A711" s="102" t="s">
        <v>111</v>
      </c>
      <c r="B711" s="103" t="e">
        <f>IF(AND('IOC Input'!#REF!="M-OP",'IOC Input'!#REF!&lt;50000),'IOC Input'!#REF!,IF(AND('IOC Input'!#REF!="M-OP",'IOC Input'!#REF!&gt;=50000),'IOC Input'!#REF!,""))</f>
        <v>#REF!</v>
      </c>
      <c r="C711" s="103" t="e">
        <f>IF(AND('IOC Input'!#REF!="M-OP",'IOC Input'!#REF!&lt;50000),'IOC Input'!#REF!,IF(AND('IOC Input'!#REF!="M-OP",'IOC Input'!#REF!&gt;=50000),'IOC Input'!#REF!,""))</f>
        <v>#REF!</v>
      </c>
      <c r="D711" s="103" t="e">
        <f>IF(AND('IOC Input'!#REF!="M-OP",'IOC Input'!#REF!&lt;50000),'IOC Input'!#REF!,IF(AND('IOC Input'!#REF!="M-OP",'IOC Input'!#REF!&gt;=50000),'IOC Input'!#REF!,""))</f>
        <v>#REF!</v>
      </c>
      <c r="E711" s="103" t="e">
        <f>IF(AND('IOC Input'!#REF!="M-OP",'IOC Input'!#REF!&lt;50000),'IOC Input'!#REF!,IF(AND('IOC Input'!#REF!="M-OP",'IOC Input'!#REF!&gt;=50000),'IOC Input'!#REF!,""))</f>
        <v>#REF!</v>
      </c>
      <c r="F711" s="103" t="e">
        <f>IF(AND('IOC Input'!#REF!="M-OP",'IOC Input'!#REF!&lt;50000),'IOC Input'!#REF!,IF(AND('IOC Input'!#REF!="M-OP",'IOC Input'!#REF!&gt;=50000),'IOC Input'!#REF!,""))</f>
        <v>#REF!</v>
      </c>
      <c r="G711" s="103" t="e">
        <f>IF(AND('IOC Input'!#REF!="M-OP",'IOC Input'!#REF!&lt;50000),'IOC Input'!#REF!,IF(AND('IOC Input'!#REF!="M-OP",'IOC Input'!#REF!&gt;=50000),'IOC Input'!#REF!,""))</f>
        <v>#REF!</v>
      </c>
      <c r="H711" s="103" t="e">
        <f>IF(AND('IOC Input'!#REF!="M-OP",'IOC Input'!#REF!&lt;50000),'IOC Input'!#REF!,IF(AND('IOC Input'!#REF!="M-OP",'IOC Input'!#REF!&gt;=50000),'IOC Input'!#REF!,""))</f>
        <v>#REF!</v>
      </c>
      <c r="I711" s="103" t="e">
        <f>IF(AND('IOC Input'!#REF!="M-OP",'IOC Input'!#REF!&lt;50000),'IOC Input'!#REF!,IF(AND('IOC Input'!#REF!="M-OP",'IOC Input'!#REF!&gt;=50000),'IOC Input'!#REF!,""))</f>
        <v>#REF!</v>
      </c>
      <c r="J711" s="105" t="e">
        <f>IF(AND('IOC Input'!#REF!="M-OP",'IOC Input'!#REF!&lt;50000),RIGHT('IOC Input'!#REF!,6),IF(AND('IOC Input'!#REF!="M-OP",'IOC Input'!#REF!&gt;=50000),RIGHT('IOC Input'!#REF!,6),""))</f>
        <v>#REF!</v>
      </c>
      <c r="K711" s="106" t="e">
        <f>IF(AND('IOC Input'!#REF!="M-OP",'IOC Input'!#REF!="C"),'IOC Input'!#REF!,"")</f>
        <v>#REF!</v>
      </c>
      <c r="L711" s="106" t="e">
        <f>IF(AND('IOC Input'!#REF!="M-OP",'IOC Input'!#REF!="D"),'IOC Input'!#REF!,"")</f>
        <v>#REF!</v>
      </c>
      <c r="M711" t="e">
        <f t="shared" si="74"/>
        <v>#REF!</v>
      </c>
    </row>
    <row r="712" spans="1:13" ht="18.75">
      <c r="A712" s="102" t="s">
        <v>111</v>
      </c>
      <c r="B712" s="103" t="e">
        <f>IF(AND('IOC Input'!#REF!="M-OP",'IOC Input'!#REF!&lt;50000),'IOC Input'!#REF!,IF(AND('IOC Input'!#REF!="M-OP",'IOC Input'!#REF!&gt;=50000),'IOC Input'!#REF!,""))</f>
        <v>#REF!</v>
      </c>
      <c r="C712" s="103" t="e">
        <f>IF(AND('IOC Input'!#REF!="M-OP",'IOC Input'!#REF!&lt;50000),'IOC Input'!#REF!,IF(AND('IOC Input'!#REF!="M-OP",'IOC Input'!#REF!&gt;=50000),'IOC Input'!#REF!,""))</f>
        <v>#REF!</v>
      </c>
      <c r="D712" s="103" t="e">
        <f>IF(AND('IOC Input'!#REF!="M-OP",'IOC Input'!#REF!&lt;50000),'IOC Input'!#REF!,IF(AND('IOC Input'!#REF!="M-OP",'IOC Input'!#REF!&gt;=50000),'IOC Input'!#REF!,""))</f>
        <v>#REF!</v>
      </c>
      <c r="E712" s="103" t="e">
        <f>IF(AND('IOC Input'!#REF!="M-OP",'IOC Input'!#REF!&lt;50000),'IOC Input'!#REF!,IF(AND('IOC Input'!#REF!="M-OP",'IOC Input'!#REF!&gt;=50000),'IOC Input'!#REF!,""))</f>
        <v>#REF!</v>
      </c>
      <c r="F712" s="103" t="e">
        <f>IF(AND('IOC Input'!#REF!="M-OP",'IOC Input'!#REF!&lt;50000),'IOC Input'!#REF!,IF(AND('IOC Input'!#REF!="M-OP",'IOC Input'!#REF!&gt;=50000),'IOC Input'!#REF!,""))</f>
        <v>#REF!</v>
      </c>
      <c r="G712" s="103" t="e">
        <f>IF(AND('IOC Input'!#REF!="M-OP",'IOC Input'!#REF!&lt;50000),'IOC Input'!#REF!,IF(AND('IOC Input'!#REF!="M-OP",'IOC Input'!#REF!&gt;=50000),'IOC Input'!#REF!,""))</f>
        <v>#REF!</v>
      </c>
      <c r="H712" s="103" t="e">
        <f>IF(AND('IOC Input'!#REF!="M-OP",'IOC Input'!#REF!&lt;50000),'IOC Input'!#REF!,IF(AND('IOC Input'!#REF!="M-OP",'IOC Input'!#REF!&gt;=50000),'IOC Input'!#REF!,""))</f>
        <v>#REF!</v>
      </c>
      <c r="I712" s="103" t="e">
        <f>IF(AND('IOC Input'!#REF!="M-OP",'IOC Input'!#REF!&lt;50000),'IOC Input'!#REF!,IF(AND('IOC Input'!#REF!="M-OP",'IOC Input'!#REF!&gt;=50000),'IOC Input'!#REF!,""))</f>
        <v>#REF!</v>
      </c>
      <c r="J712" s="105" t="e">
        <f>IF(AND('IOC Input'!#REF!="M-OP",'IOC Input'!#REF!&lt;50000),RIGHT('IOC Input'!#REF!,6),IF(AND('IOC Input'!#REF!="M-OP",'IOC Input'!#REF!&gt;=50000),RIGHT('IOC Input'!#REF!,6),""))</f>
        <v>#REF!</v>
      </c>
      <c r="K712" s="106" t="e">
        <f>IF(AND('IOC Input'!#REF!="M-OP",'IOC Input'!#REF!="C"),'IOC Input'!#REF!,"")</f>
        <v>#REF!</v>
      </c>
      <c r="L712" s="106" t="e">
        <f>IF(AND('IOC Input'!#REF!="M-OP",'IOC Input'!#REF!="D"),'IOC Input'!#REF!,"")</f>
        <v>#REF!</v>
      </c>
      <c r="M712" t="e">
        <f t="shared" si="74"/>
        <v>#REF!</v>
      </c>
    </row>
    <row r="713" spans="1:13" ht="18.75">
      <c r="A713" s="102" t="s">
        <v>111</v>
      </c>
      <c r="B713" s="103" t="e">
        <f>IF(AND('IOC Input'!#REF!="M-OP",'IOC Input'!#REF!&lt;50000),'IOC Input'!#REF!,IF(AND('IOC Input'!#REF!="M-OP",'IOC Input'!#REF!&gt;=50000),'IOC Input'!#REF!,""))</f>
        <v>#REF!</v>
      </c>
      <c r="C713" s="103" t="e">
        <f>IF(AND('IOC Input'!#REF!="M-OP",'IOC Input'!#REF!&lt;50000),'IOC Input'!#REF!,IF(AND('IOC Input'!#REF!="M-OP",'IOC Input'!#REF!&gt;=50000),'IOC Input'!#REF!,""))</f>
        <v>#REF!</v>
      </c>
      <c r="D713" s="103" t="e">
        <f>IF(AND('IOC Input'!#REF!="M-OP",'IOC Input'!#REF!&lt;50000),'IOC Input'!#REF!,IF(AND('IOC Input'!#REF!="M-OP",'IOC Input'!#REF!&gt;=50000),'IOC Input'!#REF!,""))</f>
        <v>#REF!</v>
      </c>
      <c r="E713" s="103" t="e">
        <f>IF(AND('IOC Input'!#REF!="M-OP",'IOC Input'!#REF!&lt;50000),'IOC Input'!#REF!,IF(AND('IOC Input'!#REF!="M-OP",'IOC Input'!#REF!&gt;=50000),'IOC Input'!#REF!,""))</f>
        <v>#REF!</v>
      </c>
      <c r="F713" s="103" t="e">
        <f>IF(AND('IOC Input'!#REF!="M-OP",'IOC Input'!#REF!&lt;50000),'IOC Input'!#REF!,IF(AND('IOC Input'!#REF!="M-OP",'IOC Input'!#REF!&gt;=50000),'IOC Input'!#REF!,""))</f>
        <v>#REF!</v>
      </c>
      <c r="G713" s="103" t="e">
        <f>IF(AND('IOC Input'!#REF!="M-OP",'IOC Input'!#REF!&lt;50000),'IOC Input'!#REF!,IF(AND('IOC Input'!#REF!="M-OP",'IOC Input'!#REF!&gt;=50000),'IOC Input'!#REF!,""))</f>
        <v>#REF!</v>
      </c>
      <c r="H713" s="107"/>
      <c r="I713" s="103" t="e">
        <f>IF(AND('IOC Input'!#REF!="M-OP",'IOC Input'!#REF!&lt;50000),'IOC Input'!#REF!,IF(AND('IOC Input'!#REF!="M-OP",'IOC Input'!#REF!&gt;=50000),'IOC Input'!#REF!,""))</f>
        <v>#REF!</v>
      </c>
      <c r="J713" s="105" t="e">
        <f>IF(AND('IOC Input'!#REF!="M-OP",'IOC Input'!#REF!&lt;50000),RIGHT('IOC Input'!#REF!,6),IF(AND('IOC Input'!#REF!="M-OP",'IOC Input'!#REF!&gt;=50000),RIGHT('IOC Input'!#REF!,6),""))</f>
        <v>#REF!</v>
      </c>
      <c r="K713" s="106" t="e">
        <f>IF(AND('IOC Input'!#REF!="M-OP",'IOC Input'!#REF!="C"),'IOC Input'!#REF!,"")</f>
        <v>#REF!</v>
      </c>
      <c r="L713" s="106" t="e">
        <f>IF(AND('IOC Input'!#REF!="M-OP",'IOC Input'!#REF!="D"),'IOC Input'!#REF!,"")</f>
        <v>#REF!</v>
      </c>
      <c r="M713" t="e">
        <f t="shared" si="74"/>
        <v>#REF!</v>
      </c>
    </row>
    <row r="714" spans="1:13" ht="18.75">
      <c r="A714" s="102"/>
      <c r="B714" s="103"/>
      <c r="C714" s="104"/>
      <c r="D714" s="103"/>
      <c r="E714" s="104"/>
      <c r="F714" s="103"/>
      <c r="G714" s="103"/>
      <c r="H714" s="107"/>
      <c r="I714" s="103"/>
      <c r="J714" s="105"/>
      <c r="K714" s="106"/>
      <c r="L714" s="106"/>
    </row>
    <row r="715" spans="1:13" ht="18.75">
      <c r="A715" s="102" t="s">
        <v>111</v>
      </c>
      <c r="B715" s="103" t="e">
        <f>IF(AND('IOC Input'!#REF!="M-OP",'IOC Input'!#REF!&lt;50000),"119503",IF(AND('IOC Input'!#REF!="M-OP",'IOC Input'!#REF!&gt;=50000),"119500",""))</f>
        <v>#REF!</v>
      </c>
      <c r="C715" s="104"/>
      <c r="D715" s="103"/>
      <c r="E715" s="104"/>
      <c r="F715" s="103"/>
      <c r="G715" s="103"/>
      <c r="H715" s="103" t="e">
        <f>IF(AND('IOC Input'!#REF!="M-OP",'IOC Input'!#REF!&lt;50000),'IOC Input'!#REF!,IF(AND('IOC Input'!#REF!="M-OP",'IOC Input'!#REF!&gt;=50000),'IOC Input'!#REF!,""))</f>
        <v>#REF!</v>
      </c>
      <c r="I715" s="103" t="e">
        <f>+I716</f>
        <v>#REF!</v>
      </c>
      <c r="J715" s="105" t="e">
        <f>+J716</f>
        <v>#REF!</v>
      </c>
      <c r="K715" s="106" t="e">
        <f>IF(AND('IOC Input'!#REF!="M-OP",'IOC Input'!#REF!="C"),'IOC Input'!#REF!,"")</f>
        <v>#REF!</v>
      </c>
      <c r="L715" s="106" t="e">
        <f>IF(AND('IOC Input'!#REF!="M-OP",'IOC Input'!#REF!="D"),'IOC Input'!#REF!,"")</f>
        <v>#REF!</v>
      </c>
      <c r="M715" t="e">
        <f>IF(SUM(K715:L715)&gt;0,1,0)</f>
        <v>#REF!</v>
      </c>
    </row>
    <row r="716" spans="1:13" ht="18.75">
      <c r="A716" s="102" t="s">
        <v>111</v>
      </c>
      <c r="B716" s="103" t="e">
        <f>IF(AND('IOC Input'!#REF!="M-OP",'IOC Input'!#REF!&lt;50000),'IOC Input'!#REF!,IF(AND('IOC Input'!#REF!="M-OP",'IOC Input'!#REF!&gt;=50000),'IOC Input'!#REF!,""))</f>
        <v>#REF!</v>
      </c>
      <c r="C716" s="103" t="e">
        <f>IF(AND('IOC Input'!#REF!="M-OP",'IOC Input'!#REF!&lt;50000),'IOC Input'!#REF!,IF(AND('IOC Input'!#REF!="M-OP",'IOC Input'!#REF!&gt;=50000),'IOC Input'!#REF!,""))</f>
        <v>#REF!</v>
      </c>
      <c r="D716" s="103" t="e">
        <f>IF(AND('IOC Input'!#REF!="M-OP",'IOC Input'!#REF!&lt;50000),'IOC Input'!#REF!,IF(AND('IOC Input'!#REF!="M-OP",'IOC Input'!#REF!&gt;=50000),'IOC Input'!#REF!,""))</f>
        <v>#REF!</v>
      </c>
      <c r="E716" s="103" t="e">
        <f>IF(AND('IOC Input'!#REF!="M-OP",'IOC Input'!#REF!&lt;50000),'IOC Input'!#REF!,IF(AND('IOC Input'!#REF!="M-OP",'IOC Input'!#REF!&gt;=50000),'IOC Input'!#REF!,""))</f>
        <v>#REF!</v>
      </c>
      <c r="F716" s="103" t="e">
        <f>IF(AND('IOC Input'!#REF!="M-OP",'IOC Input'!#REF!&lt;50000),'IOC Input'!#REF!,IF(AND('IOC Input'!#REF!="M-OP",'IOC Input'!#REF!&gt;=50000),'IOC Input'!#REF!,""))</f>
        <v>#REF!</v>
      </c>
      <c r="G716" s="103" t="e">
        <f>IF(AND('IOC Input'!#REF!="M-OP",'IOC Input'!#REF!&lt;50000),'IOC Input'!#REF!,IF(AND('IOC Input'!#REF!="M-OP",'IOC Input'!#REF!&gt;=50000),'IOC Input'!#REF!,""))</f>
        <v>#REF!</v>
      </c>
      <c r="H716" s="103" t="e">
        <f>IF(AND('IOC Input'!#REF!="M-OP",'IOC Input'!#REF!&lt;50000),'IOC Input'!#REF!,IF(AND('IOC Input'!#REF!="M-OP",'IOC Input'!#REF!&gt;=50000),'IOC Input'!#REF!,""))</f>
        <v>#REF!</v>
      </c>
      <c r="I716" s="103" t="e">
        <f>IF(AND('IOC Input'!#REF!="M-OP",'IOC Input'!#REF!&lt;50000),'IOC Input'!#REF!,IF(AND('IOC Input'!#REF!="M-OP",'IOC Input'!#REF!&gt;=50000),'IOC Input'!#REF!,""))</f>
        <v>#REF!</v>
      </c>
      <c r="J716" s="105" t="e">
        <f>IF(AND('IOC Input'!#REF!="M-OP",'IOC Input'!#REF!&lt;50000),RIGHT('IOC Input'!#REF!,6),IF(AND('IOC Input'!#REF!="M-OP",'IOC Input'!#REF!&gt;=50000),RIGHT('IOC Input'!#REF!,6),""))</f>
        <v>#REF!</v>
      </c>
      <c r="K716" s="106" t="e">
        <f>IF(AND('IOC Input'!#REF!="M-OP",'IOC Input'!#REF!="C"),'IOC Input'!#REF!,"")</f>
        <v>#REF!</v>
      </c>
      <c r="L716" s="106" t="e">
        <f>IF(AND('IOC Input'!#REF!="M-OP",'IOC Input'!#REF!="D"),'IOC Input'!#REF!,"")</f>
        <v>#REF!</v>
      </c>
      <c r="M716" t="e">
        <f t="shared" ref="M716:M722" si="75">IF(SUM(K716:L716)&gt;0,1,0)</f>
        <v>#REF!</v>
      </c>
    </row>
    <row r="717" spans="1:13" ht="18.75">
      <c r="A717" s="102" t="s">
        <v>111</v>
      </c>
      <c r="B717" s="103" t="e">
        <f>IF(AND('IOC Input'!#REF!="M-OP",'IOC Input'!#REF!&lt;50000),'IOC Input'!#REF!,IF(AND('IOC Input'!#REF!="M-OP",'IOC Input'!#REF!&gt;=50000),'IOC Input'!#REF!,""))</f>
        <v>#REF!</v>
      </c>
      <c r="C717" s="103" t="e">
        <f>IF(AND('IOC Input'!#REF!="M-OP",'IOC Input'!#REF!&lt;50000),'IOC Input'!#REF!,IF(AND('IOC Input'!#REF!="M-OP",'IOC Input'!#REF!&gt;=50000),'IOC Input'!#REF!,""))</f>
        <v>#REF!</v>
      </c>
      <c r="D717" s="103" t="e">
        <f>IF(AND('IOC Input'!#REF!="M-OP",'IOC Input'!#REF!&lt;50000),'IOC Input'!#REF!,IF(AND('IOC Input'!#REF!="M-OP",'IOC Input'!#REF!&gt;=50000),'IOC Input'!#REF!,""))</f>
        <v>#REF!</v>
      </c>
      <c r="E717" s="103" t="e">
        <f>IF(AND('IOC Input'!#REF!="M-OP",'IOC Input'!#REF!&lt;50000),'IOC Input'!#REF!,IF(AND('IOC Input'!#REF!="M-OP",'IOC Input'!#REF!&gt;=50000),'IOC Input'!#REF!,""))</f>
        <v>#REF!</v>
      </c>
      <c r="F717" s="103" t="e">
        <f>IF(AND('IOC Input'!#REF!="M-OP",'IOC Input'!#REF!&lt;50000),'IOC Input'!#REF!,IF(AND('IOC Input'!#REF!="M-OP",'IOC Input'!#REF!&gt;=50000),'IOC Input'!#REF!,""))</f>
        <v>#REF!</v>
      </c>
      <c r="G717" s="103" t="e">
        <f>IF(AND('IOC Input'!#REF!="M-OP",'IOC Input'!#REF!&lt;50000),'IOC Input'!#REF!,IF(AND('IOC Input'!#REF!="M-OP",'IOC Input'!#REF!&gt;=50000),'IOC Input'!#REF!,""))</f>
        <v>#REF!</v>
      </c>
      <c r="H717" s="103" t="e">
        <f>IF(AND('IOC Input'!#REF!="M-OP",'IOC Input'!#REF!&lt;50000),'IOC Input'!#REF!,IF(AND('IOC Input'!#REF!="M-OP",'IOC Input'!#REF!&gt;=50000),'IOC Input'!#REF!,""))</f>
        <v>#REF!</v>
      </c>
      <c r="I717" s="103" t="e">
        <f>IF(AND('IOC Input'!#REF!="M-OP",'IOC Input'!#REF!&lt;50000),'IOC Input'!#REF!,IF(AND('IOC Input'!#REF!="M-OP",'IOC Input'!#REF!&gt;=50000),'IOC Input'!#REF!,""))</f>
        <v>#REF!</v>
      </c>
      <c r="J717" s="105" t="e">
        <f>IF(AND('IOC Input'!#REF!="M-OP",'IOC Input'!#REF!&lt;50000),RIGHT('IOC Input'!#REF!,6),IF(AND('IOC Input'!#REF!="M-OP",'IOC Input'!#REF!&gt;=50000),RIGHT('IOC Input'!#REF!,6),""))</f>
        <v>#REF!</v>
      </c>
      <c r="K717" s="106" t="e">
        <f>IF(AND('IOC Input'!#REF!="M-OP",'IOC Input'!#REF!="C"),'IOC Input'!#REF!,"")</f>
        <v>#REF!</v>
      </c>
      <c r="L717" s="106" t="e">
        <f>IF(AND('IOC Input'!#REF!="M-OP",'IOC Input'!#REF!="D"),'IOC Input'!#REF!,"")</f>
        <v>#REF!</v>
      </c>
      <c r="M717" t="e">
        <f t="shared" si="75"/>
        <v>#REF!</v>
      </c>
    </row>
    <row r="718" spans="1:13" ht="18.75">
      <c r="A718" s="102" t="s">
        <v>111</v>
      </c>
      <c r="B718" s="103" t="e">
        <f>IF(AND('IOC Input'!#REF!="M-OP",'IOC Input'!#REF!&lt;50000),'IOC Input'!#REF!,IF(AND('IOC Input'!#REF!="M-OP",'IOC Input'!#REF!&gt;=50000),'IOC Input'!#REF!,""))</f>
        <v>#REF!</v>
      </c>
      <c r="C718" s="103" t="e">
        <f>IF(AND('IOC Input'!#REF!="M-OP",'IOC Input'!#REF!&lt;50000),'IOC Input'!#REF!,IF(AND('IOC Input'!#REF!="M-OP",'IOC Input'!#REF!&gt;=50000),'IOC Input'!#REF!,""))</f>
        <v>#REF!</v>
      </c>
      <c r="D718" s="103" t="e">
        <f>IF(AND('IOC Input'!#REF!="M-OP",'IOC Input'!#REF!&lt;50000),'IOC Input'!#REF!,IF(AND('IOC Input'!#REF!="M-OP",'IOC Input'!#REF!&gt;=50000),'IOC Input'!#REF!,""))</f>
        <v>#REF!</v>
      </c>
      <c r="E718" s="103" t="e">
        <f>IF(AND('IOC Input'!#REF!="M-OP",'IOC Input'!#REF!&lt;50000),'IOC Input'!#REF!,IF(AND('IOC Input'!#REF!="M-OP",'IOC Input'!#REF!&gt;=50000),'IOC Input'!#REF!,""))</f>
        <v>#REF!</v>
      </c>
      <c r="F718" s="103" t="e">
        <f>IF(AND('IOC Input'!#REF!="M-OP",'IOC Input'!#REF!&lt;50000),'IOC Input'!#REF!,IF(AND('IOC Input'!#REF!="M-OP",'IOC Input'!#REF!&gt;=50000),'IOC Input'!#REF!,""))</f>
        <v>#REF!</v>
      </c>
      <c r="G718" s="103" t="e">
        <f>IF(AND('IOC Input'!#REF!="M-OP",'IOC Input'!#REF!&lt;50000),'IOC Input'!#REF!,IF(AND('IOC Input'!#REF!="M-OP",'IOC Input'!#REF!&gt;=50000),'IOC Input'!#REF!,""))</f>
        <v>#REF!</v>
      </c>
      <c r="H718" s="103" t="e">
        <f>IF(AND('IOC Input'!#REF!="M-OP",'IOC Input'!#REF!&lt;50000),'IOC Input'!#REF!,IF(AND('IOC Input'!#REF!="M-OP",'IOC Input'!#REF!&gt;=50000),'IOC Input'!#REF!,""))</f>
        <v>#REF!</v>
      </c>
      <c r="I718" s="103" t="e">
        <f>IF(AND('IOC Input'!#REF!="M-OP",'IOC Input'!#REF!&lt;50000),'IOC Input'!#REF!,IF(AND('IOC Input'!#REF!="M-OP",'IOC Input'!#REF!&gt;=50000),'IOC Input'!#REF!,""))</f>
        <v>#REF!</v>
      </c>
      <c r="J718" s="105" t="e">
        <f>IF(AND('IOC Input'!#REF!="M-OP",'IOC Input'!#REF!&lt;50000),RIGHT('IOC Input'!#REF!,6),IF(AND('IOC Input'!#REF!="M-OP",'IOC Input'!#REF!&gt;=50000),RIGHT('IOC Input'!#REF!,6),""))</f>
        <v>#REF!</v>
      </c>
      <c r="K718" s="106" t="e">
        <f>IF(AND('IOC Input'!#REF!="M-OP",'IOC Input'!#REF!="C"),'IOC Input'!#REF!,"")</f>
        <v>#REF!</v>
      </c>
      <c r="L718" s="106" t="e">
        <f>IF(AND('IOC Input'!#REF!="M-OP",'IOC Input'!#REF!="D"),'IOC Input'!#REF!,"")</f>
        <v>#REF!</v>
      </c>
      <c r="M718" t="e">
        <f t="shared" si="75"/>
        <v>#REF!</v>
      </c>
    </row>
    <row r="719" spans="1:13" ht="18.75">
      <c r="A719" s="102" t="s">
        <v>111</v>
      </c>
      <c r="B719" s="103" t="e">
        <f>IF(AND('IOC Input'!#REF!="M-OP",'IOC Input'!#REF!&lt;50000),'IOC Input'!#REF!,IF(AND('IOC Input'!#REF!="M-OP",'IOC Input'!#REF!&gt;=50000),'IOC Input'!#REF!,""))</f>
        <v>#REF!</v>
      </c>
      <c r="C719" s="103" t="e">
        <f>IF(AND('IOC Input'!#REF!="M-OP",'IOC Input'!#REF!&lt;50000),'IOC Input'!#REF!,IF(AND('IOC Input'!#REF!="M-OP",'IOC Input'!#REF!&gt;=50000),'IOC Input'!#REF!,""))</f>
        <v>#REF!</v>
      </c>
      <c r="D719" s="103" t="e">
        <f>IF(AND('IOC Input'!#REF!="M-OP",'IOC Input'!#REF!&lt;50000),'IOC Input'!#REF!,IF(AND('IOC Input'!#REF!="M-OP",'IOC Input'!#REF!&gt;=50000),'IOC Input'!#REF!,""))</f>
        <v>#REF!</v>
      </c>
      <c r="E719" s="103" t="e">
        <f>IF(AND('IOC Input'!#REF!="M-OP",'IOC Input'!#REF!&lt;50000),'IOC Input'!#REF!,IF(AND('IOC Input'!#REF!="M-OP",'IOC Input'!#REF!&gt;=50000),'IOC Input'!#REF!,""))</f>
        <v>#REF!</v>
      </c>
      <c r="F719" s="103" t="e">
        <f>IF(AND('IOC Input'!#REF!="M-OP",'IOC Input'!#REF!&lt;50000),'IOC Input'!#REF!,IF(AND('IOC Input'!#REF!="M-OP",'IOC Input'!#REF!&gt;=50000),'IOC Input'!#REF!,""))</f>
        <v>#REF!</v>
      </c>
      <c r="G719" s="103" t="e">
        <f>IF(AND('IOC Input'!#REF!="M-OP",'IOC Input'!#REF!&lt;50000),'IOC Input'!#REF!,IF(AND('IOC Input'!#REF!="M-OP",'IOC Input'!#REF!&gt;=50000),'IOC Input'!#REF!,""))</f>
        <v>#REF!</v>
      </c>
      <c r="H719" s="103" t="e">
        <f>IF(AND('IOC Input'!#REF!="M-OP",'IOC Input'!#REF!&lt;50000),'IOC Input'!#REF!,IF(AND('IOC Input'!#REF!="M-OP",'IOC Input'!#REF!&gt;=50000),'IOC Input'!#REF!,""))</f>
        <v>#REF!</v>
      </c>
      <c r="I719" s="103" t="e">
        <f>IF(AND('IOC Input'!#REF!="M-OP",'IOC Input'!#REF!&lt;50000),'IOC Input'!#REF!,IF(AND('IOC Input'!#REF!="M-OP",'IOC Input'!#REF!&gt;=50000),'IOC Input'!#REF!,""))</f>
        <v>#REF!</v>
      </c>
      <c r="J719" s="105" t="e">
        <f>IF(AND('IOC Input'!#REF!="M-OP",'IOC Input'!#REF!&lt;50000),RIGHT('IOC Input'!#REF!,6),IF(AND('IOC Input'!#REF!="M-OP",'IOC Input'!#REF!&gt;=50000),RIGHT('IOC Input'!#REF!,6),""))</f>
        <v>#REF!</v>
      </c>
      <c r="K719" s="106" t="e">
        <f>IF(AND('IOC Input'!#REF!="M-OP",'IOC Input'!#REF!="C"),'IOC Input'!#REF!,"")</f>
        <v>#REF!</v>
      </c>
      <c r="L719" s="106" t="e">
        <f>IF(AND('IOC Input'!#REF!="M-OP",'IOC Input'!#REF!="D"),'IOC Input'!#REF!,"")</f>
        <v>#REF!</v>
      </c>
      <c r="M719" t="e">
        <f t="shared" si="75"/>
        <v>#REF!</v>
      </c>
    </row>
    <row r="720" spans="1:13" ht="18.75">
      <c r="A720" s="102" t="s">
        <v>111</v>
      </c>
      <c r="B720" s="103" t="e">
        <f>IF(AND('IOC Input'!#REF!="M-OP",'IOC Input'!#REF!&lt;50000),'IOC Input'!#REF!,IF(AND('IOC Input'!#REF!="M-OP",'IOC Input'!#REF!&gt;=50000),'IOC Input'!#REF!,""))</f>
        <v>#REF!</v>
      </c>
      <c r="C720" s="103" t="e">
        <f>IF(AND('IOC Input'!#REF!="M-OP",'IOC Input'!#REF!&lt;50000),'IOC Input'!#REF!,IF(AND('IOC Input'!#REF!="M-OP",'IOC Input'!#REF!&gt;=50000),'IOC Input'!#REF!,""))</f>
        <v>#REF!</v>
      </c>
      <c r="D720" s="103" t="e">
        <f>IF(AND('IOC Input'!#REF!="M-OP",'IOC Input'!#REF!&lt;50000),'IOC Input'!#REF!,IF(AND('IOC Input'!#REF!="M-OP",'IOC Input'!#REF!&gt;=50000),'IOC Input'!#REF!,""))</f>
        <v>#REF!</v>
      </c>
      <c r="E720" s="103" t="e">
        <f>IF(AND('IOC Input'!#REF!="M-OP",'IOC Input'!#REF!&lt;50000),'IOC Input'!#REF!,IF(AND('IOC Input'!#REF!="M-OP",'IOC Input'!#REF!&gt;=50000),'IOC Input'!#REF!,""))</f>
        <v>#REF!</v>
      </c>
      <c r="F720" s="103" t="e">
        <f>IF(AND('IOC Input'!#REF!="M-OP",'IOC Input'!#REF!&lt;50000),'IOC Input'!#REF!,IF(AND('IOC Input'!#REF!="M-OP",'IOC Input'!#REF!&gt;=50000),'IOC Input'!#REF!,""))</f>
        <v>#REF!</v>
      </c>
      <c r="G720" s="103" t="e">
        <f>IF(AND('IOC Input'!#REF!="M-OP",'IOC Input'!#REF!&lt;50000),'IOC Input'!#REF!,IF(AND('IOC Input'!#REF!="M-OP",'IOC Input'!#REF!&gt;=50000),'IOC Input'!#REF!,""))</f>
        <v>#REF!</v>
      </c>
      <c r="H720" s="103" t="e">
        <f>IF(AND('IOC Input'!#REF!="M-OP",'IOC Input'!#REF!&lt;50000),'IOC Input'!#REF!,IF(AND('IOC Input'!#REF!="M-OP",'IOC Input'!#REF!&gt;=50000),'IOC Input'!#REF!,""))</f>
        <v>#REF!</v>
      </c>
      <c r="I720" s="103" t="e">
        <f>IF(AND('IOC Input'!#REF!="M-OP",'IOC Input'!#REF!&lt;50000),'IOC Input'!#REF!,IF(AND('IOC Input'!#REF!="M-OP",'IOC Input'!#REF!&gt;=50000),'IOC Input'!#REF!,""))</f>
        <v>#REF!</v>
      </c>
      <c r="J720" s="105" t="e">
        <f>IF(AND('IOC Input'!#REF!="M-OP",'IOC Input'!#REF!&lt;50000),RIGHT('IOC Input'!#REF!,6),IF(AND('IOC Input'!#REF!="M-OP",'IOC Input'!#REF!&gt;=50000),RIGHT('IOC Input'!#REF!,6),""))</f>
        <v>#REF!</v>
      </c>
      <c r="K720" s="106" t="e">
        <f>IF(AND('IOC Input'!#REF!="M-OP",'IOC Input'!#REF!="C"),'IOC Input'!#REF!,"")</f>
        <v>#REF!</v>
      </c>
      <c r="L720" s="106" t="e">
        <f>IF(AND('IOC Input'!#REF!="M-OP",'IOC Input'!#REF!="D"),'IOC Input'!#REF!,"")</f>
        <v>#REF!</v>
      </c>
      <c r="M720" t="e">
        <f t="shared" si="75"/>
        <v>#REF!</v>
      </c>
    </row>
    <row r="721" spans="1:13" ht="18.75">
      <c r="A721" s="102" t="s">
        <v>111</v>
      </c>
      <c r="B721" s="103" t="e">
        <f>IF(AND('IOC Input'!#REF!="M-OP",'IOC Input'!#REF!&lt;50000),'IOC Input'!#REF!,IF(AND('IOC Input'!#REF!="M-OP",'IOC Input'!#REF!&gt;=50000),'IOC Input'!#REF!,""))</f>
        <v>#REF!</v>
      </c>
      <c r="C721" s="103" t="e">
        <f>IF(AND('IOC Input'!#REF!="M-OP",'IOC Input'!#REF!&lt;50000),'IOC Input'!#REF!,IF(AND('IOC Input'!#REF!="M-OP",'IOC Input'!#REF!&gt;=50000),'IOC Input'!#REF!,""))</f>
        <v>#REF!</v>
      </c>
      <c r="D721" s="103" t="e">
        <f>IF(AND('IOC Input'!#REF!="M-OP",'IOC Input'!#REF!&lt;50000),'IOC Input'!#REF!,IF(AND('IOC Input'!#REF!="M-OP",'IOC Input'!#REF!&gt;=50000),'IOC Input'!#REF!,""))</f>
        <v>#REF!</v>
      </c>
      <c r="E721" s="103" t="e">
        <f>IF(AND('IOC Input'!#REF!="M-OP",'IOC Input'!#REF!&lt;50000),'IOC Input'!#REF!,IF(AND('IOC Input'!#REF!="M-OP",'IOC Input'!#REF!&gt;=50000),'IOC Input'!#REF!,""))</f>
        <v>#REF!</v>
      </c>
      <c r="F721" s="103" t="e">
        <f>IF(AND('IOC Input'!#REF!="M-OP",'IOC Input'!#REF!&lt;50000),'IOC Input'!#REF!,IF(AND('IOC Input'!#REF!="M-OP",'IOC Input'!#REF!&gt;=50000),'IOC Input'!#REF!,""))</f>
        <v>#REF!</v>
      </c>
      <c r="G721" s="103" t="e">
        <f>IF(AND('IOC Input'!#REF!="M-OP",'IOC Input'!#REF!&lt;50000),'IOC Input'!#REF!,IF(AND('IOC Input'!#REF!="M-OP",'IOC Input'!#REF!&gt;=50000),'IOC Input'!#REF!,""))</f>
        <v>#REF!</v>
      </c>
      <c r="H721" s="103" t="e">
        <f>IF(AND('IOC Input'!#REF!="M-OP",'IOC Input'!#REF!&lt;50000),'IOC Input'!#REF!,IF(AND('IOC Input'!#REF!="M-OP",'IOC Input'!#REF!&gt;=50000),'IOC Input'!#REF!,""))</f>
        <v>#REF!</v>
      </c>
      <c r="I721" s="103" t="e">
        <f>IF(AND('IOC Input'!#REF!="M-OP",'IOC Input'!#REF!&lt;50000),'IOC Input'!#REF!,IF(AND('IOC Input'!#REF!="M-OP",'IOC Input'!#REF!&gt;=50000),'IOC Input'!#REF!,""))</f>
        <v>#REF!</v>
      </c>
      <c r="J721" s="105" t="e">
        <f>IF(AND('IOC Input'!#REF!="M-OP",'IOC Input'!#REF!&lt;50000),RIGHT('IOC Input'!#REF!,6),IF(AND('IOC Input'!#REF!="M-OP",'IOC Input'!#REF!&gt;=50000),RIGHT('IOC Input'!#REF!,6),""))</f>
        <v>#REF!</v>
      </c>
      <c r="K721" s="106" t="e">
        <f>IF(AND('IOC Input'!#REF!="M-OP",'IOC Input'!#REF!="C"),'IOC Input'!#REF!,"")</f>
        <v>#REF!</v>
      </c>
      <c r="L721" s="106" t="e">
        <f>IF(AND('IOC Input'!#REF!="M-OP",'IOC Input'!#REF!="D"),'IOC Input'!#REF!,"")</f>
        <v>#REF!</v>
      </c>
      <c r="M721" t="e">
        <f t="shared" si="75"/>
        <v>#REF!</v>
      </c>
    </row>
    <row r="722" spans="1:13" ht="18.75">
      <c r="A722" s="102" t="s">
        <v>111</v>
      </c>
      <c r="B722" s="103" t="e">
        <f>IF(AND('IOC Input'!#REF!="M-OP",'IOC Input'!#REF!&lt;50000),'IOC Input'!#REF!,IF(AND('IOC Input'!#REF!="M-OP",'IOC Input'!#REF!&gt;=50000),'IOC Input'!#REF!,""))</f>
        <v>#REF!</v>
      </c>
      <c r="C722" s="103" t="e">
        <f>IF(AND('IOC Input'!#REF!="M-OP",'IOC Input'!#REF!&lt;50000),'IOC Input'!#REF!,IF(AND('IOC Input'!#REF!="M-OP",'IOC Input'!#REF!&gt;=50000),'IOC Input'!#REF!,""))</f>
        <v>#REF!</v>
      </c>
      <c r="D722" s="103" t="e">
        <f>IF(AND('IOC Input'!#REF!="M-OP",'IOC Input'!#REF!&lt;50000),'IOC Input'!#REF!,IF(AND('IOC Input'!#REF!="M-OP",'IOC Input'!#REF!&gt;=50000),'IOC Input'!#REF!,""))</f>
        <v>#REF!</v>
      </c>
      <c r="E722" s="103" t="e">
        <f>IF(AND('IOC Input'!#REF!="M-OP",'IOC Input'!#REF!&lt;50000),'IOC Input'!#REF!,IF(AND('IOC Input'!#REF!="M-OP",'IOC Input'!#REF!&gt;=50000),'IOC Input'!#REF!,""))</f>
        <v>#REF!</v>
      </c>
      <c r="F722" s="103" t="e">
        <f>IF(AND('IOC Input'!#REF!="M-OP",'IOC Input'!#REF!&lt;50000),'IOC Input'!#REF!,IF(AND('IOC Input'!#REF!="M-OP",'IOC Input'!#REF!&gt;=50000),'IOC Input'!#REF!,""))</f>
        <v>#REF!</v>
      </c>
      <c r="G722" s="103" t="e">
        <f>IF(AND('IOC Input'!#REF!="M-OP",'IOC Input'!#REF!&lt;50000),'IOC Input'!#REF!,IF(AND('IOC Input'!#REF!="M-OP",'IOC Input'!#REF!&gt;=50000),'IOC Input'!#REF!,""))</f>
        <v>#REF!</v>
      </c>
      <c r="H722" s="107"/>
      <c r="I722" s="103" t="e">
        <f>IF(AND('IOC Input'!#REF!="M-OP",'IOC Input'!#REF!&lt;50000),'IOC Input'!#REF!,IF(AND('IOC Input'!#REF!="M-OP",'IOC Input'!#REF!&gt;=50000),'IOC Input'!#REF!,""))</f>
        <v>#REF!</v>
      </c>
      <c r="J722" s="105" t="e">
        <f>IF(AND('IOC Input'!#REF!="M-OP",'IOC Input'!#REF!&lt;50000),RIGHT('IOC Input'!#REF!,6),IF(AND('IOC Input'!#REF!="M-OP",'IOC Input'!#REF!&gt;=50000),RIGHT('IOC Input'!#REF!,6),""))</f>
        <v>#REF!</v>
      </c>
      <c r="K722" s="106" t="e">
        <f>IF(AND('IOC Input'!#REF!="M-OP",'IOC Input'!#REF!="C"),'IOC Input'!#REF!,"")</f>
        <v>#REF!</v>
      </c>
      <c r="L722" s="106" t="e">
        <f>IF(AND('IOC Input'!#REF!="M-OP",'IOC Input'!#REF!="D"),'IOC Input'!#REF!,"")</f>
        <v>#REF!</v>
      </c>
      <c r="M722" t="e">
        <f t="shared" si="75"/>
        <v>#REF!</v>
      </c>
    </row>
    <row r="723" spans="1:13" ht="18.75">
      <c r="A723" s="102"/>
      <c r="B723" s="103"/>
      <c r="C723" s="104"/>
      <c r="D723" s="103"/>
      <c r="E723" s="104"/>
      <c r="F723" s="103"/>
      <c r="G723" s="103"/>
      <c r="H723" s="104"/>
      <c r="I723" s="103"/>
      <c r="J723" s="105"/>
      <c r="K723" s="106"/>
      <c r="L723" s="106"/>
    </row>
    <row r="724" spans="1:13" ht="18.75">
      <c r="A724" s="102" t="s">
        <v>111</v>
      </c>
      <c r="B724" s="103" t="e">
        <f>IF(AND('IOC Input'!#REF!="M-OP",'IOC Input'!#REF!&lt;50000),"119503",IF(AND('IOC Input'!#REF!="M-OP",'IOC Input'!#REF!&gt;=50000),"119500",""))</f>
        <v>#REF!</v>
      </c>
      <c r="C724" s="104"/>
      <c r="D724" s="103"/>
      <c r="E724" s="104"/>
      <c r="F724" s="103"/>
      <c r="G724" s="103"/>
      <c r="H724" s="103" t="e">
        <f>IF(AND('IOC Input'!#REF!="M-OP",'IOC Input'!#REF!&lt;50000),'IOC Input'!#REF!,IF(AND('IOC Input'!#REF!="M-OP",'IOC Input'!#REF!&gt;=50000),'IOC Input'!#REF!,""))</f>
        <v>#REF!</v>
      </c>
      <c r="I724" s="103" t="e">
        <f>+I725</f>
        <v>#REF!</v>
      </c>
      <c r="J724" s="105" t="e">
        <f>+J725</f>
        <v>#REF!</v>
      </c>
      <c r="K724" s="106" t="e">
        <f>IF(AND('IOC Input'!#REF!="M-OP",'IOC Input'!#REF!="C"),'IOC Input'!#REF!,"")</f>
        <v>#REF!</v>
      </c>
      <c r="L724" s="106" t="e">
        <f>IF(AND('IOC Input'!#REF!="M-OP",'IOC Input'!#REF!="D"),'IOC Input'!#REF!,"")</f>
        <v>#REF!</v>
      </c>
      <c r="M724" t="e">
        <f>IF(SUM(K724:L724)&gt;0,1,0)</f>
        <v>#REF!</v>
      </c>
    </row>
    <row r="725" spans="1:13" ht="18.75">
      <c r="A725" s="102" t="s">
        <v>111</v>
      </c>
      <c r="B725" s="103" t="e">
        <f>IF(AND('IOC Input'!#REF!="M-OP",'IOC Input'!#REF!&lt;50000),'IOC Input'!#REF!,IF(AND('IOC Input'!#REF!="M-OP",'IOC Input'!#REF!&gt;=50000),'IOC Input'!#REF!,""))</f>
        <v>#REF!</v>
      </c>
      <c r="C725" s="103" t="e">
        <f>IF(AND('IOC Input'!#REF!="M-OP",'IOC Input'!#REF!&lt;50000),'IOC Input'!#REF!,IF(AND('IOC Input'!#REF!="M-OP",'IOC Input'!#REF!&gt;=50000),'IOC Input'!#REF!,""))</f>
        <v>#REF!</v>
      </c>
      <c r="D725" s="103" t="e">
        <f>IF(AND('IOC Input'!#REF!="M-OP",'IOC Input'!#REF!&lt;50000),'IOC Input'!#REF!,IF(AND('IOC Input'!#REF!="M-OP",'IOC Input'!#REF!&gt;=50000),'IOC Input'!#REF!,""))</f>
        <v>#REF!</v>
      </c>
      <c r="E725" s="103" t="e">
        <f>IF(AND('IOC Input'!#REF!="M-OP",'IOC Input'!#REF!&lt;50000),'IOC Input'!#REF!,IF(AND('IOC Input'!#REF!="M-OP",'IOC Input'!#REF!&gt;=50000),'IOC Input'!#REF!,""))</f>
        <v>#REF!</v>
      </c>
      <c r="F725" s="103" t="e">
        <f>IF(AND('IOC Input'!#REF!="M-OP",'IOC Input'!#REF!&lt;50000),'IOC Input'!#REF!,IF(AND('IOC Input'!#REF!="M-OP",'IOC Input'!#REF!&gt;=50000),'IOC Input'!#REF!,""))</f>
        <v>#REF!</v>
      </c>
      <c r="G725" s="103" t="e">
        <f>IF(AND('IOC Input'!#REF!="M-OP",'IOC Input'!#REF!&lt;50000),'IOC Input'!#REF!,IF(AND('IOC Input'!#REF!="M-OP",'IOC Input'!#REF!&gt;=50000),'IOC Input'!#REF!,""))</f>
        <v>#REF!</v>
      </c>
      <c r="H725" s="103" t="e">
        <f>IF(AND('IOC Input'!#REF!="M-OP",'IOC Input'!#REF!&lt;50000),'IOC Input'!#REF!,IF(AND('IOC Input'!#REF!="M-OP",'IOC Input'!#REF!&gt;=50000),'IOC Input'!#REF!,""))</f>
        <v>#REF!</v>
      </c>
      <c r="I725" s="103" t="e">
        <f>IF(AND('IOC Input'!#REF!="M-OP",'IOC Input'!#REF!&lt;50000),'IOC Input'!#REF!,IF(AND('IOC Input'!#REF!="M-OP",'IOC Input'!#REF!&gt;=50000),'IOC Input'!#REF!,""))</f>
        <v>#REF!</v>
      </c>
      <c r="J725" s="105" t="e">
        <f>IF(AND('IOC Input'!#REF!="M-OP",'IOC Input'!#REF!&lt;50000),RIGHT('IOC Input'!#REF!,6),IF(AND('IOC Input'!#REF!="M-OP",'IOC Input'!#REF!&gt;=50000),RIGHT('IOC Input'!#REF!,6),""))</f>
        <v>#REF!</v>
      </c>
      <c r="K725" s="106" t="e">
        <f>IF(AND('IOC Input'!#REF!="M-OP",'IOC Input'!#REF!="C"),'IOC Input'!#REF!,"")</f>
        <v>#REF!</v>
      </c>
      <c r="L725" s="106" t="e">
        <f>IF(AND('IOC Input'!#REF!="M-OP",'IOC Input'!#REF!="D"),'IOC Input'!#REF!,"")</f>
        <v>#REF!</v>
      </c>
      <c r="M725" t="e">
        <f t="shared" ref="M725:M731" si="76">IF(SUM(K725:L725)&gt;0,1,0)</f>
        <v>#REF!</v>
      </c>
    </row>
    <row r="726" spans="1:13" ht="18.75">
      <c r="A726" s="102" t="s">
        <v>111</v>
      </c>
      <c r="B726" s="103" t="e">
        <f>IF(AND('IOC Input'!#REF!="M-OP",'IOC Input'!#REF!&lt;50000),'IOC Input'!#REF!,IF(AND('IOC Input'!#REF!="M-OP",'IOC Input'!#REF!&gt;=50000),'IOC Input'!#REF!,""))</f>
        <v>#REF!</v>
      </c>
      <c r="C726" s="103" t="e">
        <f>IF(AND('IOC Input'!#REF!="M-OP",'IOC Input'!#REF!&lt;50000),'IOC Input'!#REF!,IF(AND('IOC Input'!#REF!="M-OP",'IOC Input'!#REF!&gt;=50000),'IOC Input'!#REF!,""))</f>
        <v>#REF!</v>
      </c>
      <c r="D726" s="103" t="e">
        <f>IF(AND('IOC Input'!#REF!="M-OP",'IOC Input'!#REF!&lt;50000),'IOC Input'!#REF!,IF(AND('IOC Input'!#REF!="M-OP",'IOC Input'!#REF!&gt;=50000),'IOC Input'!#REF!,""))</f>
        <v>#REF!</v>
      </c>
      <c r="E726" s="103" t="e">
        <f>IF(AND('IOC Input'!#REF!="M-OP",'IOC Input'!#REF!&lt;50000),'IOC Input'!#REF!,IF(AND('IOC Input'!#REF!="M-OP",'IOC Input'!#REF!&gt;=50000),'IOC Input'!#REF!,""))</f>
        <v>#REF!</v>
      </c>
      <c r="F726" s="103" t="e">
        <f>IF(AND('IOC Input'!#REF!="M-OP",'IOC Input'!#REF!&lt;50000),'IOC Input'!#REF!,IF(AND('IOC Input'!#REF!="M-OP",'IOC Input'!#REF!&gt;=50000),'IOC Input'!#REF!,""))</f>
        <v>#REF!</v>
      </c>
      <c r="G726" s="103" t="e">
        <f>IF(AND('IOC Input'!#REF!="M-OP",'IOC Input'!#REF!&lt;50000),'IOC Input'!#REF!,IF(AND('IOC Input'!#REF!="M-OP",'IOC Input'!#REF!&gt;=50000),'IOC Input'!#REF!,""))</f>
        <v>#REF!</v>
      </c>
      <c r="H726" s="103" t="e">
        <f>IF(AND('IOC Input'!#REF!="M-OP",'IOC Input'!#REF!&lt;50000),'IOC Input'!#REF!,IF(AND('IOC Input'!#REF!="M-OP",'IOC Input'!#REF!&gt;=50000),'IOC Input'!#REF!,""))</f>
        <v>#REF!</v>
      </c>
      <c r="I726" s="103" t="e">
        <f>IF(AND('IOC Input'!#REF!="M-OP",'IOC Input'!#REF!&lt;50000),'IOC Input'!#REF!,IF(AND('IOC Input'!#REF!="M-OP",'IOC Input'!#REF!&gt;=50000),'IOC Input'!#REF!,""))</f>
        <v>#REF!</v>
      </c>
      <c r="J726" s="105" t="e">
        <f>IF(AND('IOC Input'!#REF!="M-OP",'IOC Input'!#REF!&lt;50000),RIGHT('IOC Input'!#REF!,6),IF(AND('IOC Input'!#REF!="M-OP",'IOC Input'!#REF!&gt;=50000),RIGHT('IOC Input'!#REF!,6),""))</f>
        <v>#REF!</v>
      </c>
      <c r="K726" s="106" t="e">
        <f>IF(AND('IOC Input'!#REF!="M-OP",'IOC Input'!#REF!="C"),'IOC Input'!#REF!,"")</f>
        <v>#REF!</v>
      </c>
      <c r="L726" s="106" t="e">
        <f>IF(AND('IOC Input'!#REF!="M-OP",'IOC Input'!#REF!="D"),'IOC Input'!#REF!,"")</f>
        <v>#REF!</v>
      </c>
      <c r="M726" t="e">
        <f t="shared" si="76"/>
        <v>#REF!</v>
      </c>
    </row>
    <row r="727" spans="1:13" ht="18.75">
      <c r="A727" s="102" t="s">
        <v>111</v>
      </c>
      <c r="B727" s="103" t="e">
        <f>IF(AND('IOC Input'!#REF!="M-OP",'IOC Input'!#REF!&lt;50000),'IOC Input'!#REF!,IF(AND('IOC Input'!#REF!="M-OP",'IOC Input'!#REF!&gt;=50000),'IOC Input'!#REF!,""))</f>
        <v>#REF!</v>
      </c>
      <c r="C727" s="103" t="e">
        <f>IF(AND('IOC Input'!#REF!="M-OP",'IOC Input'!#REF!&lt;50000),'IOC Input'!#REF!,IF(AND('IOC Input'!#REF!="M-OP",'IOC Input'!#REF!&gt;=50000),'IOC Input'!#REF!,""))</f>
        <v>#REF!</v>
      </c>
      <c r="D727" s="103" t="e">
        <f>IF(AND('IOC Input'!#REF!="M-OP",'IOC Input'!#REF!&lt;50000),'IOC Input'!#REF!,IF(AND('IOC Input'!#REF!="M-OP",'IOC Input'!#REF!&gt;=50000),'IOC Input'!#REF!,""))</f>
        <v>#REF!</v>
      </c>
      <c r="E727" s="103" t="e">
        <f>IF(AND('IOC Input'!#REF!="M-OP",'IOC Input'!#REF!&lt;50000),'IOC Input'!#REF!,IF(AND('IOC Input'!#REF!="M-OP",'IOC Input'!#REF!&gt;=50000),'IOC Input'!#REF!,""))</f>
        <v>#REF!</v>
      </c>
      <c r="F727" s="103" t="e">
        <f>IF(AND('IOC Input'!#REF!="M-OP",'IOC Input'!#REF!&lt;50000),'IOC Input'!#REF!,IF(AND('IOC Input'!#REF!="M-OP",'IOC Input'!#REF!&gt;=50000),'IOC Input'!#REF!,""))</f>
        <v>#REF!</v>
      </c>
      <c r="G727" s="103" t="e">
        <f>IF(AND('IOC Input'!#REF!="M-OP",'IOC Input'!#REF!&lt;50000),'IOC Input'!#REF!,IF(AND('IOC Input'!#REF!="M-OP",'IOC Input'!#REF!&gt;=50000),'IOC Input'!#REF!,""))</f>
        <v>#REF!</v>
      </c>
      <c r="H727" s="103" t="e">
        <f>IF(AND('IOC Input'!#REF!="M-OP",'IOC Input'!#REF!&lt;50000),'IOC Input'!#REF!,IF(AND('IOC Input'!#REF!="M-OP",'IOC Input'!#REF!&gt;=50000),'IOC Input'!#REF!,""))</f>
        <v>#REF!</v>
      </c>
      <c r="I727" s="103" t="e">
        <f>IF(AND('IOC Input'!#REF!="M-OP",'IOC Input'!#REF!&lt;50000),'IOC Input'!#REF!,IF(AND('IOC Input'!#REF!="M-OP",'IOC Input'!#REF!&gt;=50000),'IOC Input'!#REF!,""))</f>
        <v>#REF!</v>
      </c>
      <c r="J727" s="105" t="e">
        <f>IF(AND('IOC Input'!#REF!="M-OP",'IOC Input'!#REF!&lt;50000),RIGHT('IOC Input'!#REF!,6),IF(AND('IOC Input'!#REF!="M-OP",'IOC Input'!#REF!&gt;=50000),RIGHT('IOC Input'!#REF!,6),""))</f>
        <v>#REF!</v>
      </c>
      <c r="K727" s="106" t="e">
        <f>IF(AND('IOC Input'!#REF!="M-OP",'IOC Input'!#REF!="C"),'IOC Input'!#REF!,"")</f>
        <v>#REF!</v>
      </c>
      <c r="L727" s="106" t="e">
        <f>IF(AND('IOC Input'!#REF!="M-OP",'IOC Input'!#REF!="D"),'IOC Input'!#REF!,"")</f>
        <v>#REF!</v>
      </c>
      <c r="M727" t="e">
        <f t="shared" si="76"/>
        <v>#REF!</v>
      </c>
    </row>
    <row r="728" spans="1:13" ht="18.75">
      <c r="A728" s="102" t="s">
        <v>111</v>
      </c>
      <c r="B728" s="103" t="e">
        <f>IF(AND('IOC Input'!#REF!="M-OP",'IOC Input'!#REF!&lt;50000),'IOC Input'!#REF!,IF(AND('IOC Input'!#REF!="M-OP",'IOC Input'!#REF!&gt;=50000),'IOC Input'!#REF!,""))</f>
        <v>#REF!</v>
      </c>
      <c r="C728" s="103" t="e">
        <f>IF(AND('IOC Input'!#REF!="M-OP",'IOC Input'!#REF!&lt;50000),'IOC Input'!#REF!,IF(AND('IOC Input'!#REF!="M-OP",'IOC Input'!#REF!&gt;=50000),'IOC Input'!#REF!,""))</f>
        <v>#REF!</v>
      </c>
      <c r="D728" s="103" t="e">
        <f>IF(AND('IOC Input'!#REF!="M-OP",'IOC Input'!#REF!&lt;50000),'IOC Input'!#REF!,IF(AND('IOC Input'!#REF!="M-OP",'IOC Input'!#REF!&gt;=50000),'IOC Input'!#REF!,""))</f>
        <v>#REF!</v>
      </c>
      <c r="E728" s="103" t="e">
        <f>IF(AND('IOC Input'!#REF!="M-OP",'IOC Input'!#REF!&lt;50000),'IOC Input'!#REF!,IF(AND('IOC Input'!#REF!="M-OP",'IOC Input'!#REF!&gt;=50000),'IOC Input'!#REF!,""))</f>
        <v>#REF!</v>
      </c>
      <c r="F728" s="103" t="e">
        <f>IF(AND('IOC Input'!#REF!="M-OP",'IOC Input'!#REF!&lt;50000),'IOC Input'!#REF!,IF(AND('IOC Input'!#REF!="M-OP",'IOC Input'!#REF!&gt;=50000),'IOC Input'!#REF!,""))</f>
        <v>#REF!</v>
      </c>
      <c r="G728" s="103" t="e">
        <f>IF(AND('IOC Input'!#REF!="M-OP",'IOC Input'!#REF!&lt;50000),'IOC Input'!#REF!,IF(AND('IOC Input'!#REF!="M-OP",'IOC Input'!#REF!&gt;=50000),'IOC Input'!#REF!,""))</f>
        <v>#REF!</v>
      </c>
      <c r="H728" s="103" t="e">
        <f>IF(AND('IOC Input'!#REF!="M-OP",'IOC Input'!#REF!&lt;50000),'IOC Input'!#REF!,IF(AND('IOC Input'!#REF!="M-OP",'IOC Input'!#REF!&gt;=50000),'IOC Input'!#REF!,""))</f>
        <v>#REF!</v>
      </c>
      <c r="I728" s="103" t="e">
        <f>IF(AND('IOC Input'!#REF!="M-OP",'IOC Input'!#REF!&lt;50000),'IOC Input'!#REF!,IF(AND('IOC Input'!#REF!="M-OP",'IOC Input'!#REF!&gt;=50000),'IOC Input'!#REF!,""))</f>
        <v>#REF!</v>
      </c>
      <c r="J728" s="105" t="e">
        <f>IF(AND('IOC Input'!#REF!="M-OP",'IOC Input'!#REF!&lt;50000),RIGHT('IOC Input'!#REF!,6),IF(AND('IOC Input'!#REF!="M-OP",'IOC Input'!#REF!&gt;=50000),RIGHT('IOC Input'!#REF!,6),""))</f>
        <v>#REF!</v>
      </c>
      <c r="K728" s="106" t="e">
        <f>IF(AND('IOC Input'!#REF!="M-OP",'IOC Input'!#REF!="C"),'IOC Input'!#REF!,"")</f>
        <v>#REF!</v>
      </c>
      <c r="L728" s="106" t="e">
        <f>IF(AND('IOC Input'!#REF!="M-OP",'IOC Input'!#REF!="D"),'IOC Input'!#REF!,"")</f>
        <v>#REF!</v>
      </c>
      <c r="M728" t="e">
        <f t="shared" si="76"/>
        <v>#REF!</v>
      </c>
    </row>
    <row r="729" spans="1:13" ht="18.75">
      <c r="A729" s="102" t="s">
        <v>111</v>
      </c>
      <c r="B729" s="103" t="e">
        <f>IF(AND('IOC Input'!#REF!="M-OP",'IOC Input'!#REF!&lt;50000),'IOC Input'!#REF!,IF(AND('IOC Input'!#REF!="M-OP",'IOC Input'!#REF!&gt;=50000),'IOC Input'!#REF!,""))</f>
        <v>#REF!</v>
      </c>
      <c r="C729" s="103" t="e">
        <f>IF(AND('IOC Input'!#REF!="M-OP",'IOC Input'!#REF!&lt;50000),'IOC Input'!#REF!,IF(AND('IOC Input'!#REF!="M-OP",'IOC Input'!#REF!&gt;=50000),'IOC Input'!#REF!,""))</f>
        <v>#REF!</v>
      </c>
      <c r="D729" s="103" t="e">
        <f>IF(AND('IOC Input'!#REF!="M-OP",'IOC Input'!#REF!&lt;50000),'IOC Input'!#REF!,IF(AND('IOC Input'!#REF!="M-OP",'IOC Input'!#REF!&gt;=50000),'IOC Input'!#REF!,""))</f>
        <v>#REF!</v>
      </c>
      <c r="E729" s="103" t="e">
        <f>IF(AND('IOC Input'!#REF!="M-OP",'IOC Input'!#REF!&lt;50000),'IOC Input'!#REF!,IF(AND('IOC Input'!#REF!="M-OP",'IOC Input'!#REF!&gt;=50000),'IOC Input'!#REF!,""))</f>
        <v>#REF!</v>
      </c>
      <c r="F729" s="103" t="e">
        <f>IF(AND('IOC Input'!#REF!="M-OP",'IOC Input'!#REF!&lt;50000),'IOC Input'!#REF!,IF(AND('IOC Input'!#REF!="M-OP",'IOC Input'!#REF!&gt;=50000),'IOC Input'!#REF!,""))</f>
        <v>#REF!</v>
      </c>
      <c r="G729" s="103" t="e">
        <f>IF(AND('IOC Input'!#REF!="M-OP",'IOC Input'!#REF!&lt;50000),'IOC Input'!#REF!,IF(AND('IOC Input'!#REF!="M-OP",'IOC Input'!#REF!&gt;=50000),'IOC Input'!#REF!,""))</f>
        <v>#REF!</v>
      </c>
      <c r="H729" s="103" t="e">
        <f>IF(AND('IOC Input'!#REF!="M-OP",'IOC Input'!#REF!&lt;50000),'IOC Input'!#REF!,IF(AND('IOC Input'!#REF!="M-OP",'IOC Input'!#REF!&gt;=50000),'IOC Input'!#REF!,""))</f>
        <v>#REF!</v>
      </c>
      <c r="I729" s="103" t="e">
        <f>IF(AND('IOC Input'!#REF!="M-OP",'IOC Input'!#REF!&lt;50000),'IOC Input'!#REF!,IF(AND('IOC Input'!#REF!="M-OP",'IOC Input'!#REF!&gt;=50000),'IOC Input'!#REF!,""))</f>
        <v>#REF!</v>
      </c>
      <c r="J729" s="105" t="e">
        <f>IF(AND('IOC Input'!#REF!="M-OP",'IOC Input'!#REF!&lt;50000),RIGHT('IOC Input'!#REF!,6),IF(AND('IOC Input'!#REF!="M-OP",'IOC Input'!#REF!&gt;=50000),RIGHT('IOC Input'!#REF!,6),""))</f>
        <v>#REF!</v>
      </c>
      <c r="K729" s="106" t="e">
        <f>IF(AND('IOC Input'!#REF!="M-OP",'IOC Input'!#REF!="C"),'IOC Input'!#REF!,"")</f>
        <v>#REF!</v>
      </c>
      <c r="L729" s="106" t="e">
        <f>IF(AND('IOC Input'!#REF!="M-OP",'IOC Input'!#REF!="D"),'IOC Input'!#REF!,"")</f>
        <v>#REF!</v>
      </c>
      <c r="M729" t="e">
        <f t="shared" si="76"/>
        <v>#REF!</v>
      </c>
    </row>
    <row r="730" spans="1:13" ht="18.75">
      <c r="A730" s="102" t="s">
        <v>111</v>
      </c>
      <c r="B730" s="103" t="e">
        <f>IF(AND('IOC Input'!#REF!="M-OP",'IOC Input'!#REF!&lt;50000),'IOC Input'!#REF!,IF(AND('IOC Input'!#REF!="M-OP",'IOC Input'!#REF!&gt;=50000),'IOC Input'!#REF!,""))</f>
        <v>#REF!</v>
      </c>
      <c r="C730" s="103" t="e">
        <f>IF(AND('IOC Input'!#REF!="M-OP",'IOC Input'!#REF!&lt;50000),'IOC Input'!#REF!,IF(AND('IOC Input'!#REF!="M-OP",'IOC Input'!#REF!&gt;=50000),'IOC Input'!#REF!,""))</f>
        <v>#REF!</v>
      </c>
      <c r="D730" s="103" t="e">
        <f>IF(AND('IOC Input'!#REF!="M-OP",'IOC Input'!#REF!&lt;50000),'IOC Input'!#REF!,IF(AND('IOC Input'!#REF!="M-OP",'IOC Input'!#REF!&gt;=50000),'IOC Input'!#REF!,""))</f>
        <v>#REF!</v>
      </c>
      <c r="E730" s="103" t="e">
        <f>IF(AND('IOC Input'!#REF!="M-OP",'IOC Input'!#REF!&lt;50000),'IOC Input'!#REF!,IF(AND('IOC Input'!#REF!="M-OP",'IOC Input'!#REF!&gt;=50000),'IOC Input'!#REF!,""))</f>
        <v>#REF!</v>
      </c>
      <c r="F730" s="103" t="e">
        <f>IF(AND('IOC Input'!#REF!="M-OP",'IOC Input'!#REF!&lt;50000),'IOC Input'!#REF!,IF(AND('IOC Input'!#REF!="M-OP",'IOC Input'!#REF!&gt;=50000),'IOC Input'!#REF!,""))</f>
        <v>#REF!</v>
      </c>
      <c r="G730" s="103" t="e">
        <f>IF(AND('IOC Input'!#REF!="M-OP",'IOC Input'!#REF!&lt;50000),'IOC Input'!#REF!,IF(AND('IOC Input'!#REF!="M-OP",'IOC Input'!#REF!&gt;=50000),'IOC Input'!#REF!,""))</f>
        <v>#REF!</v>
      </c>
      <c r="H730" s="103" t="e">
        <f>IF(AND('IOC Input'!#REF!="M-OP",'IOC Input'!#REF!&lt;50000),'IOC Input'!#REF!,IF(AND('IOC Input'!#REF!="M-OP",'IOC Input'!#REF!&gt;=50000),'IOC Input'!#REF!,""))</f>
        <v>#REF!</v>
      </c>
      <c r="I730" s="103" t="e">
        <f>IF(AND('IOC Input'!#REF!="M-OP",'IOC Input'!#REF!&lt;50000),'IOC Input'!#REF!,IF(AND('IOC Input'!#REF!="M-OP",'IOC Input'!#REF!&gt;=50000),'IOC Input'!#REF!,""))</f>
        <v>#REF!</v>
      </c>
      <c r="J730" s="105" t="e">
        <f>IF(AND('IOC Input'!#REF!="M-OP",'IOC Input'!#REF!&lt;50000),RIGHT('IOC Input'!#REF!,6),IF(AND('IOC Input'!#REF!="M-OP",'IOC Input'!#REF!&gt;=50000),RIGHT('IOC Input'!#REF!,6),""))</f>
        <v>#REF!</v>
      </c>
      <c r="K730" s="106" t="e">
        <f>IF(AND('IOC Input'!#REF!="M-OP",'IOC Input'!#REF!="C"),'IOC Input'!#REF!,"")</f>
        <v>#REF!</v>
      </c>
      <c r="L730" s="106" t="e">
        <f>IF(AND('IOC Input'!#REF!="M-OP",'IOC Input'!#REF!="D"),'IOC Input'!#REF!,"")</f>
        <v>#REF!</v>
      </c>
      <c r="M730" t="e">
        <f t="shared" si="76"/>
        <v>#REF!</v>
      </c>
    </row>
    <row r="731" spans="1:13" ht="18.75">
      <c r="A731" s="102" t="s">
        <v>111</v>
      </c>
      <c r="B731" s="103" t="e">
        <f>IF(AND('IOC Input'!#REF!="M-OP",'IOC Input'!#REF!&lt;50000),'IOC Input'!#REF!,IF(AND('IOC Input'!#REF!="M-OP",'IOC Input'!#REF!&gt;=50000),'IOC Input'!#REF!,""))</f>
        <v>#REF!</v>
      </c>
      <c r="C731" s="103" t="e">
        <f>IF(AND('IOC Input'!#REF!="M-OP",'IOC Input'!#REF!&lt;50000),'IOC Input'!#REF!,IF(AND('IOC Input'!#REF!="M-OP",'IOC Input'!#REF!&gt;=50000),'IOC Input'!#REF!,""))</f>
        <v>#REF!</v>
      </c>
      <c r="D731" s="103" t="e">
        <f>IF(AND('IOC Input'!#REF!="M-OP",'IOC Input'!#REF!&lt;50000),'IOC Input'!#REF!,IF(AND('IOC Input'!#REF!="M-OP",'IOC Input'!#REF!&gt;=50000),'IOC Input'!#REF!,""))</f>
        <v>#REF!</v>
      </c>
      <c r="E731" s="103" t="e">
        <f>IF(AND('IOC Input'!#REF!="M-OP",'IOC Input'!#REF!&lt;50000),'IOC Input'!#REF!,IF(AND('IOC Input'!#REF!="M-OP",'IOC Input'!#REF!&gt;=50000),'IOC Input'!#REF!,""))</f>
        <v>#REF!</v>
      </c>
      <c r="F731" s="103" t="e">
        <f>IF(AND('IOC Input'!#REF!="M-OP",'IOC Input'!#REF!&lt;50000),'IOC Input'!#REF!,IF(AND('IOC Input'!#REF!="M-OP",'IOC Input'!#REF!&gt;=50000),'IOC Input'!#REF!,""))</f>
        <v>#REF!</v>
      </c>
      <c r="G731" s="103" t="e">
        <f>IF(AND('IOC Input'!#REF!="M-OP",'IOC Input'!#REF!&lt;50000),'IOC Input'!#REF!,IF(AND('IOC Input'!#REF!="M-OP",'IOC Input'!#REF!&gt;=50000),'IOC Input'!#REF!,""))</f>
        <v>#REF!</v>
      </c>
      <c r="H731" s="107"/>
      <c r="I731" s="103" t="e">
        <f>IF(AND('IOC Input'!#REF!="M-OP",'IOC Input'!#REF!&lt;50000),'IOC Input'!#REF!,IF(AND('IOC Input'!#REF!="M-OP",'IOC Input'!#REF!&gt;=50000),'IOC Input'!#REF!,""))</f>
        <v>#REF!</v>
      </c>
      <c r="J731" s="105" t="e">
        <f>IF(AND('IOC Input'!#REF!="M-OP",'IOC Input'!#REF!&lt;50000),RIGHT('IOC Input'!#REF!,6),IF(AND('IOC Input'!#REF!="M-OP",'IOC Input'!#REF!&gt;=50000),RIGHT('IOC Input'!#REF!,6),""))</f>
        <v>#REF!</v>
      </c>
      <c r="K731" s="106" t="e">
        <f>IF(AND('IOC Input'!#REF!="M-OP",'IOC Input'!#REF!="C"),'IOC Input'!#REF!,"")</f>
        <v>#REF!</v>
      </c>
      <c r="L731" s="106" t="e">
        <f>IF(AND('IOC Input'!#REF!="M-OP",'IOC Input'!#REF!="D"),'IOC Input'!#REF!,"")</f>
        <v>#REF!</v>
      </c>
      <c r="M731" t="e">
        <f t="shared" si="76"/>
        <v>#REF!</v>
      </c>
    </row>
    <row r="732" spans="1:13" ht="18.75">
      <c r="A732" s="102"/>
      <c r="B732" s="103"/>
      <c r="C732" s="104"/>
      <c r="D732" s="103"/>
      <c r="E732" s="104"/>
      <c r="F732" s="103"/>
      <c r="G732" s="103"/>
      <c r="H732" s="104"/>
      <c r="I732" s="103"/>
      <c r="J732" s="105"/>
      <c r="K732" s="106"/>
      <c r="L732" s="106"/>
    </row>
    <row r="733" spans="1:13" ht="18.75">
      <c r="A733" s="102" t="s">
        <v>111</v>
      </c>
      <c r="B733" s="103" t="e">
        <f>IF(AND('IOC Input'!#REF!="M-OP",'IOC Input'!#REF!&lt;50000),"119503",IF(AND('IOC Input'!#REF!="M-OP",'IOC Input'!#REF!&gt;=50000),"119500",""))</f>
        <v>#REF!</v>
      </c>
      <c r="C733" s="104"/>
      <c r="D733" s="103"/>
      <c r="E733" s="104"/>
      <c r="F733" s="103"/>
      <c r="G733" s="103"/>
      <c r="H733" s="103" t="e">
        <f>IF(AND('IOC Input'!#REF!="M-OP",'IOC Input'!#REF!&lt;50000),'IOC Input'!#REF!,IF(AND('IOC Input'!#REF!="M-OP",'IOC Input'!#REF!&gt;=50000),'IOC Input'!#REF!,""))</f>
        <v>#REF!</v>
      </c>
      <c r="I733" s="103" t="e">
        <f>+I734</f>
        <v>#REF!</v>
      </c>
      <c r="J733" s="105" t="e">
        <f>+J734</f>
        <v>#REF!</v>
      </c>
      <c r="K733" s="106" t="e">
        <f>IF(AND('IOC Input'!#REF!="M-OP",'IOC Input'!#REF!="C"),'IOC Input'!#REF!,"")</f>
        <v>#REF!</v>
      </c>
      <c r="L733" s="106" t="e">
        <f>IF(AND('IOC Input'!#REF!="M-OP",'IOC Input'!#REF!="D"),'IOC Input'!#REF!,"")</f>
        <v>#REF!</v>
      </c>
      <c r="M733" t="e">
        <f>IF(SUM(K733:L733)&gt;0,1,0)</f>
        <v>#REF!</v>
      </c>
    </row>
    <row r="734" spans="1:13" ht="18.75">
      <c r="A734" s="102" t="s">
        <v>111</v>
      </c>
      <c r="B734" s="103" t="e">
        <f>IF(AND('IOC Input'!#REF!="M-OP",'IOC Input'!#REF!&lt;50000),'IOC Input'!#REF!,IF(AND('IOC Input'!#REF!="M-OP",'IOC Input'!#REF!&gt;=50000),'IOC Input'!#REF!,""))</f>
        <v>#REF!</v>
      </c>
      <c r="C734" s="103" t="e">
        <f>IF(AND('IOC Input'!#REF!="M-OP",'IOC Input'!#REF!&lt;50000),'IOC Input'!#REF!,IF(AND('IOC Input'!#REF!="M-OP",'IOC Input'!#REF!&gt;=50000),'IOC Input'!#REF!,""))</f>
        <v>#REF!</v>
      </c>
      <c r="D734" s="103" t="e">
        <f>IF(AND('IOC Input'!#REF!="M-OP",'IOC Input'!#REF!&lt;50000),'IOC Input'!#REF!,IF(AND('IOC Input'!#REF!="M-OP",'IOC Input'!#REF!&gt;=50000),'IOC Input'!#REF!,""))</f>
        <v>#REF!</v>
      </c>
      <c r="E734" s="103" t="e">
        <f>IF(AND('IOC Input'!#REF!="M-OP",'IOC Input'!#REF!&lt;50000),'IOC Input'!#REF!,IF(AND('IOC Input'!#REF!="M-OP",'IOC Input'!#REF!&gt;=50000),'IOC Input'!#REF!,""))</f>
        <v>#REF!</v>
      </c>
      <c r="F734" s="103" t="e">
        <f>IF(AND('IOC Input'!#REF!="M-OP",'IOC Input'!#REF!&lt;50000),'IOC Input'!#REF!,IF(AND('IOC Input'!#REF!="M-OP",'IOC Input'!#REF!&gt;=50000),'IOC Input'!#REF!,""))</f>
        <v>#REF!</v>
      </c>
      <c r="G734" s="103" t="e">
        <f>IF(AND('IOC Input'!#REF!="M-OP",'IOC Input'!#REF!&lt;50000),'IOC Input'!#REF!,IF(AND('IOC Input'!#REF!="M-OP",'IOC Input'!#REF!&gt;=50000),'IOC Input'!#REF!,""))</f>
        <v>#REF!</v>
      </c>
      <c r="H734" s="103" t="e">
        <f>IF(AND('IOC Input'!#REF!="M-OP",'IOC Input'!#REF!&lt;50000),'IOC Input'!#REF!,IF(AND('IOC Input'!#REF!="M-OP",'IOC Input'!#REF!&gt;=50000),'IOC Input'!#REF!,""))</f>
        <v>#REF!</v>
      </c>
      <c r="I734" s="103" t="e">
        <f>IF(AND('IOC Input'!#REF!="M-OP",'IOC Input'!#REF!&lt;50000),'IOC Input'!#REF!,IF(AND('IOC Input'!#REF!="M-OP",'IOC Input'!#REF!&gt;=50000),'IOC Input'!#REF!,""))</f>
        <v>#REF!</v>
      </c>
      <c r="J734" s="105" t="e">
        <f>IF(AND('IOC Input'!#REF!="M-OP",'IOC Input'!#REF!&lt;50000),RIGHT('IOC Input'!#REF!,6),IF(AND('IOC Input'!#REF!="M-OP",'IOC Input'!#REF!&gt;=50000),RIGHT('IOC Input'!#REF!,6),""))</f>
        <v>#REF!</v>
      </c>
      <c r="K734" s="106" t="e">
        <f>IF(AND('IOC Input'!#REF!="M-OP",'IOC Input'!#REF!="C"),'IOC Input'!#REF!,"")</f>
        <v>#REF!</v>
      </c>
      <c r="L734" s="106" t="e">
        <f>IF(AND('IOC Input'!#REF!="M-OP",'IOC Input'!#REF!="D"),'IOC Input'!#REF!,"")</f>
        <v>#REF!</v>
      </c>
      <c r="M734" t="e">
        <f t="shared" ref="M734:M740" si="77">IF(SUM(K734:L734)&gt;0,1,0)</f>
        <v>#REF!</v>
      </c>
    </row>
    <row r="735" spans="1:13" ht="18.75">
      <c r="A735" s="102" t="s">
        <v>111</v>
      </c>
      <c r="B735" s="103" t="e">
        <f>IF(AND('IOC Input'!#REF!="M-OP",'IOC Input'!#REF!&lt;50000),'IOC Input'!#REF!,IF(AND('IOC Input'!#REF!="M-OP",'IOC Input'!#REF!&gt;=50000),'IOC Input'!#REF!,""))</f>
        <v>#REF!</v>
      </c>
      <c r="C735" s="103" t="e">
        <f>IF(AND('IOC Input'!#REF!="M-OP",'IOC Input'!#REF!&lt;50000),'IOC Input'!#REF!,IF(AND('IOC Input'!#REF!="M-OP",'IOC Input'!#REF!&gt;=50000),'IOC Input'!#REF!,""))</f>
        <v>#REF!</v>
      </c>
      <c r="D735" s="103" t="e">
        <f>IF(AND('IOC Input'!#REF!="M-OP",'IOC Input'!#REF!&lt;50000),'IOC Input'!#REF!,IF(AND('IOC Input'!#REF!="M-OP",'IOC Input'!#REF!&gt;=50000),'IOC Input'!#REF!,""))</f>
        <v>#REF!</v>
      </c>
      <c r="E735" s="103" t="e">
        <f>IF(AND('IOC Input'!#REF!="M-OP",'IOC Input'!#REF!&lt;50000),'IOC Input'!#REF!,IF(AND('IOC Input'!#REF!="M-OP",'IOC Input'!#REF!&gt;=50000),'IOC Input'!#REF!,""))</f>
        <v>#REF!</v>
      </c>
      <c r="F735" s="103" t="e">
        <f>IF(AND('IOC Input'!#REF!="M-OP",'IOC Input'!#REF!&lt;50000),'IOC Input'!#REF!,IF(AND('IOC Input'!#REF!="M-OP",'IOC Input'!#REF!&gt;=50000),'IOC Input'!#REF!,""))</f>
        <v>#REF!</v>
      </c>
      <c r="G735" s="103" t="e">
        <f>IF(AND('IOC Input'!#REF!="M-OP",'IOC Input'!#REF!&lt;50000),'IOC Input'!#REF!,IF(AND('IOC Input'!#REF!="M-OP",'IOC Input'!#REF!&gt;=50000),'IOC Input'!#REF!,""))</f>
        <v>#REF!</v>
      </c>
      <c r="H735" s="103" t="e">
        <f>IF(AND('IOC Input'!#REF!="M-OP",'IOC Input'!#REF!&lt;50000),'IOC Input'!#REF!,IF(AND('IOC Input'!#REF!="M-OP",'IOC Input'!#REF!&gt;=50000),'IOC Input'!#REF!,""))</f>
        <v>#REF!</v>
      </c>
      <c r="I735" s="103" t="e">
        <f>IF(AND('IOC Input'!#REF!="M-OP",'IOC Input'!#REF!&lt;50000),'IOC Input'!#REF!,IF(AND('IOC Input'!#REF!="M-OP",'IOC Input'!#REF!&gt;=50000),'IOC Input'!#REF!,""))</f>
        <v>#REF!</v>
      </c>
      <c r="J735" s="105" t="e">
        <f>IF(AND('IOC Input'!#REF!="M-OP",'IOC Input'!#REF!&lt;50000),RIGHT('IOC Input'!#REF!,6),IF(AND('IOC Input'!#REF!="M-OP",'IOC Input'!#REF!&gt;=50000),RIGHT('IOC Input'!#REF!,6),""))</f>
        <v>#REF!</v>
      </c>
      <c r="K735" s="106" t="e">
        <f>IF(AND('IOC Input'!#REF!="M-OP",'IOC Input'!#REF!="C"),'IOC Input'!#REF!,"")</f>
        <v>#REF!</v>
      </c>
      <c r="L735" s="106" t="e">
        <f>IF(AND('IOC Input'!#REF!="M-OP",'IOC Input'!#REF!="D"),'IOC Input'!#REF!,"")</f>
        <v>#REF!</v>
      </c>
      <c r="M735" t="e">
        <f t="shared" si="77"/>
        <v>#REF!</v>
      </c>
    </row>
    <row r="736" spans="1:13" ht="18.75">
      <c r="A736" s="102" t="s">
        <v>111</v>
      </c>
      <c r="B736" s="103" t="e">
        <f>IF(AND('IOC Input'!#REF!="M-OP",'IOC Input'!#REF!&lt;50000),'IOC Input'!#REF!,IF(AND('IOC Input'!#REF!="M-OP",'IOC Input'!#REF!&gt;=50000),'IOC Input'!#REF!,""))</f>
        <v>#REF!</v>
      </c>
      <c r="C736" s="103" t="e">
        <f>IF(AND('IOC Input'!#REF!="M-OP",'IOC Input'!#REF!&lt;50000),'IOC Input'!#REF!,IF(AND('IOC Input'!#REF!="M-OP",'IOC Input'!#REF!&gt;=50000),'IOC Input'!#REF!,""))</f>
        <v>#REF!</v>
      </c>
      <c r="D736" s="103" t="e">
        <f>IF(AND('IOC Input'!#REF!="M-OP",'IOC Input'!#REF!&lt;50000),'IOC Input'!#REF!,IF(AND('IOC Input'!#REF!="M-OP",'IOC Input'!#REF!&gt;=50000),'IOC Input'!#REF!,""))</f>
        <v>#REF!</v>
      </c>
      <c r="E736" s="103" t="e">
        <f>IF(AND('IOC Input'!#REF!="M-OP",'IOC Input'!#REF!&lt;50000),'IOC Input'!#REF!,IF(AND('IOC Input'!#REF!="M-OP",'IOC Input'!#REF!&gt;=50000),'IOC Input'!#REF!,""))</f>
        <v>#REF!</v>
      </c>
      <c r="F736" s="103" t="e">
        <f>IF(AND('IOC Input'!#REF!="M-OP",'IOC Input'!#REF!&lt;50000),'IOC Input'!#REF!,IF(AND('IOC Input'!#REF!="M-OP",'IOC Input'!#REF!&gt;=50000),'IOC Input'!#REF!,""))</f>
        <v>#REF!</v>
      </c>
      <c r="G736" s="103" t="e">
        <f>IF(AND('IOC Input'!#REF!="M-OP",'IOC Input'!#REF!&lt;50000),'IOC Input'!#REF!,IF(AND('IOC Input'!#REF!="M-OP",'IOC Input'!#REF!&gt;=50000),'IOC Input'!#REF!,""))</f>
        <v>#REF!</v>
      </c>
      <c r="H736" s="103" t="e">
        <f>IF(AND('IOC Input'!#REF!="M-OP",'IOC Input'!#REF!&lt;50000),'IOC Input'!#REF!,IF(AND('IOC Input'!#REF!="M-OP",'IOC Input'!#REF!&gt;=50000),'IOC Input'!#REF!,""))</f>
        <v>#REF!</v>
      </c>
      <c r="I736" s="103" t="e">
        <f>IF(AND('IOC Input'!#REF!="M-OP",'IOC Input'!#REF!&lt;50000),'IOC Input'!#REF!,IF(AND('IOC Input'!#REF!="M-OP",'IOC Input'!#REF!&gt;=50000),'IOC Input'!#REF!,""))</f>
        <v>#REF!</v>
      </c>
      <c r="J736" s="105" t="e">
        <f>IF(AND('IOC Input'!#REF!="M-OP",'IOC Input'!#REF!&lt;50000),RIGHT('IOC Input'!#REF!,6),IF(AND('IOC Input'!#REF!="M-OP",'IOC Input'!#REF!&gt;=50000),RIGHT('IOC Input'!#REF!,6),""))</f>
        <v>#REF!</v>
      </c>
      <c r="K736" s="106" t="e">
        <f>IF(AND('IOC Input'!#REF!="M-OP",'IOC Input'!#REF!="C"),'IOC Input'!#REF!,"")</f>
        <v>#REF!</v>
      </c>
      <c r="L736" s="106" t="e">
        <f>IF(AND('IOC Input'!#REF!="M-OP",'IOC Input'!#REF!="D"),'IOC Input'!#REF!,"")</f>
        <v>#REF!</v>
      </c>
      <c r="M736" t="e">
        <f t="shared" si="77"/>
        <v>#REF!</v>
      </c>
    </row>
    <row r="737" spans="1:13" ht="18.75">
      <c r="A737" s="102" t="s">
        <v>111</v>
      </c>
      <c r="B737" s="103" t="e">
        <f>IF(AND('IOC Input'!#REF!="M-OP",'IOC Input'!#REF!&lt;50000),'IOC Input'!#REF!,IF(AND('IOC Input'!#REF!="M-OP",'IOC Input'!#REF!&gt;=50000),'IOC Input'!#REF!,""))</f>
        <v>#REF!</v>
      </c>
      <c r="C737" s="103" t="e">
        <f>IF(AND('IOC Input'!#REF!="M-OP",'IOC Input'!#REF!&lt;50000),'IOC Input'!#REF!,IF(AND('IOC Input'!#REF!="M-OP",'IOC Input'!#REF!&gt;=50000),'IOC Input'!#REF!,""))</f>
        <v>#REF!</v>
      </c>
      <c r="D737" s="103" t="e">
        <f>IF(AND('IOC Input'!#REF!="M-OP",'IOC Input'!#REF!&lt;50000),'IOC Input'!#REF!,IF(AND('IOC Input'!#REF!="M-OP",'IOC Input'!#REF!&gt;=50000),'IOC Input'!#REF!,""))</f>
        <v>#REF!</v>
      </c>
      <c r="E737" s="103" t="e">
        <f>IF(AND('IOC Input'!#REF!="M-OP",'IOC Input'!#REF!&lt;50000),'IOC Input'!#REF!,IF(AND('IOC Input'!#REF!="M-OP",'IOC Input'!#REF!&gt;=50000),'IOC Input'!#REF!,""))</f>
        <v>#REF!</v>
      </c>
      <c r="F737" s="103" t="e">
        <f>IF(AND('IOC Input'!#REF!="M-OP",'IOC Input'!#REF!&lt;50000),'IOC Input'!#REF!,IF(AND('IOC Input'!#REF!="M-OP",'IOC Input'!#REF!&gt;=50000),'IOC Input'!#REF!,""))</f>
        <v>#REF!</v>
      </c>
      <c r="G737" s="103" t="e">
        <f>IF(AND('IOC Input'!#REF!="M-OP",'IOC Input'!#REF!&lt;50000),'IOC Input'!#REF!,IF(AND('IOC Input'!#REF!="M-OP",'IOC Input'!#REF!&gt;=50000),'IOC Input'!#REF!,""))</f>
        <v>#REF!</v>
      </c>
      <c r="H737" s="103" t="e">
        <f>IF(AND('IOC Input'!#REF!="M-OP",'IOC Input'!#REF!&lt;50000),'IOC Input'!#REF!,IF(AND('IOC Input'!#REF!="M-OP",'IOC Input'!#REF!&gt;=50000),'IOC Input'!#REF!,""))</f>
        <v>#REF!</v>
      </c>
      <c r="I737" s="103" t="e">
        <f>IF(AND('IOC Input'!#REF!="M-OP",'IOC Input'!#REF!&lt;50000),'IOC Input'!#REF!,IF(AND('IOC Input'!#REF!="M-OP",'IOC Input'!#REF!&gt;=50000),'IOC Input'!#REF!,""))</f>
        <v>#REF!</v>
      </c>
      <c r="J737" s="105" t="e">
        <f>IF(AND('IOC Input'!#REF!="M-OP",'IOC Input'!#REF!&lt;50000),RIGHT('IOC Input'!#REF!,6),IF(AND('IOC Input'!#REF!="M-OP",'IOC Input'!#REF!&gt;=50000),RIGHT('IOC Input'!#REF!,6),""))</f>
        <v>#REF!</v>
      </c>
      <c r="K737" s="106" t="e">
        <f>IF(AND('IOC Input'!#REF!="M-OP",'IOC Input'!#REF!="C"),'IOC Input'!#REF!,"")</f>
        <v>#REF!</v>
      </c>
      <c r="L737" s="106" t="e">
        <f>IF(AND('IOC Input'!#REF!="M-OP",'IOC Input'!#REF!="D"),'IOC Input'!#REF!,"")</f>
        <v>#REF!</v>
      </c>
      <c r="M737" t="e">
        <f t="shared" si="77"/>
        <v>#REF!</v>
      </c>
    </row>
    <row r="738" spans="1:13" ht="18.75">
      <c r="A738" s="102" t="s">
        <v>111</v>
      </c>
      <c r="B738" s="103" t="e">
        <f>IF(AND('IOC Input'!#REF!="M-OP",'IOC Input'!#REF!&lt;50000),'IOC Input'!#REF!,IF(AND('IOC Input'!#REF!="M-OP",'IOC Input'!#REF!&gt;=50000),'IOC Input'!#REF!,""))</f>
        <v>#REF!</v>
      </c>
      <c r="C738" s="103" t="e">
        <f>IF(AND('IOC Input'!#REF!="M-OP",'IOC Input'!#REF!&lt;50000),'IOC Input'!#REF!,IF(AND('IOC Input'!#REF!="M-OP",'IOC Input'!#REF!&gt;=50000),'IOC Input'!#REF!,""))</f>
        <v>#REF!</v>
      </c>
      <c r="D738" s="103" t="e">
        <f>IF(AND('IOC Input'!#REF!="M-OP",'IOC Input'!#REF!&lt;50000),'IOC Input'!#REF!,IF(AND('IOC Input'!#REF!="M-OP",'IOC Input'!#REF!&gt;=50000),'IOC Input'!#REF!,""))</f>
        <v>#REF!</v>
      </c>
      <c r="E738" s="103" t="e">
        <f>IF(AND('IOC Input'!#REF!="M-OP",'IOC Input'!#REF!&lt;50000),'IOC Input'!#REF!,IF(AND('IOC Input'!#REF!="M-OP",'IOC Input'!#REF!&gt;=50000),'IOC Input'!#REF!,""))</f>
        <v>#REF!</v>
      </c>
      <c r="F738" s="103" t="e">
        <f>IF(AND('IOC Input'!#REF!="M-OP",'IOC Input'!#REF!&lt;50000),'IOC Input'!#REF!,IF(AND('IOC Input'!#REF!="M-OP",'IOC Input'!#REF!&gt;=50000),'IOC Input'!#REF!,""))</f>
        <v>#REF!</v>
      </c>
      <c r="G738" s="103" t="e">
        <f>IF(AND('IOC Input'!#REF!="M-OP",'IOC Input'!#REF!&lt;50000),'IOC Input'!#REF!,IF(AND('IOC Input'!#REF!="M-OP",'IOC Input'!#REF!&gt;=50000),'IOC Input'!#REF!,""))</f>
        <v>#REF!</v>
      </c>
      <c r="H738" s="103" t="e">
        <f>IF(AND('IOC Input'!#REF!="M-OP",'IOC Input'!#REF!&lt;50000),'IOC Input'!#REF!,IF(AND('IOC Input'!#REF!="M-OP",'IOC Input'!#REF!&gt;=50000),'IOC Input'!#REF!,""))</f>
        <v>#REF!</v>
      </c>
      <c r="I738" s="103" t="e">
        <f>IF(AND('IOC Input'!#REF!="M-OP",'IOC Input'!#REF!&lt;50000),'IOC Input'!#REF!,IF(AND('IOC Input'!#REF!="M-OP",'IOC Input'!#REF!&gt;=50000),'IOC Input'!#REF!,""))</f>
        <v>#REF!</v>
      </c>
      <c r="J738" s="105" t="e">
        <f>IF(AND('IOC Input'!#REF!="M-OP",'IOC Input'!#REF!&lt;50000),RIGHT('IOC Input'!#REF!,6),IF(AND('IOC Input'!#REF!="M-OP",'IOC Input'!#REF!&gt;=50000),RIGHT('IOC Input'!#REF!,6),""))</f>
        <v>#REF!</v>
      </c>
      <c r="K738" s="106" t="e">
        <f>IF(AND('IOC Input'!#REF!="M-OP",'IOC Input'!#REF!="C"),'IOC Input'!#REF!,"")</f>
        <v>#REF!</v>
      </c>
      <c r="L738" s="106" t="e">
        <f>IF(AND('IOC Input'!#REF!="M-OP",'IOC Input'!#REF!="D"),'IOC Input'!#REF!,"")</f>
        <v>#REF!</v>
      </c>
      <c r="M738" t="e">
        <f t="shared" si="77"/>
        <v>#REF!</v>
      </c>
    </row>
    <row r="739" spans="1:13" ht="18.75">
      <c r="A739" s="102" t="s">
        <v>111</v>
      </c>
      <c r="B739" s="103" t="e">
        <f>IF(AND('IOC Input'!#REF!="M-OP",'IOC Input'!#REF!&lt;50000),'IOC Input'!#REF!,IF(AND('IOC Input'!#REF!="M-OP",'IOC Input'!#REF!&gt;=50000),'IOC Input'!#REF!,""))</f>
        <v>#REF!</v>
      </c>
      <c r="C739" s="103" t="e">
        <f>IF(AND('IOC Input'!#REF!="M-OP",'IOC Input'!#REF!&lt;50000),'IOC Input'!#REF!,IF(AND('IOC Input'!#REF!="M-OP",'IOC Input'!#REF!&gt;=50000),'IOC Input'!#REF!,""))</f>
        <v>#REF!</v>
      </c>
      <c r="D739" s="103" t="e">
        <f>IF(AND('IOC Input'!#REF!="M-OP",'IOC Input'!#REF!&lt;50000),'IOC Input'!#REF!,IF(AND('IOC Input'!#REF!="M-OP",'IOC Input'!#REF!&gt;=50000),'IOC Input'!#REF!,""))</f>
        <v>#REF!</v>
      </c>
      <c r="E739" s="103" t="e">
        <f>IF(AND('IOC Input'!#REF!="M-OP",'IOC Input'!#REF!&lt;50000),'IOC Input'!#REF!,IF(AND('IOC Input'!#REF!="M-OP",'IOC Input'!#REF!&gt;=50000),'IOC Input'!#REF!,""))</f>
        <v>#REF!</v>
      </c>
      <c r="F739" s="103" t="e">
        <f>IF(AND('IOC Input'!#REF!="M-OP",'IOC Input'!#REF!&lt;50000),'IOC Input'!#REF!,IF(AND('IOC Input'!#REF!="M-OP",'IOC Input'!#REF!&gt;=50000),'IOC Input'!#REF!,""))</f>
        <v>#REF!</v>
      </c>
      <c r="G739" s="103" t="e">
        <f>IF(AND('IOC Input'!#REF!="M-OP",'IOC Input'!#REF!&lt;50000),'IOC Input'!#REF!,IF(AND('IOC Input'!#REF!="M-OP",'IOC Input'!#REF!&gt;=50000),'IOC Input'!#REF!,""))</f>
        <v>#REF!</v>
      </c>
      <c r="H739" s="103" t="e">
        <f>IF(AND('IOC Input'!#REF!="M-OP",'IOC Input'!#REF!&lt;50000),'IOC Input'!#REF!,IF(AND('IOC Input'!#REF!="M-OP",'IOC Input'!#REF!&gt;=50000),'IOC Input'!#REF!,""))</f>
        <v>#REF!</v>
      </c>
      <c r="I739" s="103" t="e">
        <f>IF(AND('IOC Input'!#REF!="M-OP",'IOC Input'!#REF!&lt;50000),'IOC Input'!#REF!,IF(AND('IOC Input'!#REF!="M-OP",'IOC Input'!#REF!&gt;=50000),'IOC Input'!#REF!,""))</f>
        <v>#REF!</v>
      </c>
      <c r="J739" s="105" t="e">
        <f>IF(AND('IOC Input'!#REF!="M-OP",'IOC Input'!#REF!&lt;50000),RIGHT('IOC Input'!#REF!,6),IF(AND('IOC Input'!#REF!="M-OP",'IOC Input'!#REF!&gt;=50000),RIGHT('IOC Input'!#REF!,6),""))</f>
        <v>#REF!</v>
      </c>
      <c r="K739" s="106" t="e">
        <f>IF(AND('IOC Input'!#REF!="M-OP",'IOC Input'!#REF!="C"),'IOC Input'!#REF!,"")</f>
        <v>#REF!</v>
      </c>
      <c r="L739" s="106" t="e">
        <f>IF(AND('IOC Input'!#REF!="M-OP",'IOC Input'!#REF!="D"),'IOC Input'!#REF!,"")</f>
        <v>#REF!</v>
      </c>
      <c r="M739" t="e">
        <f t="shared" si="77"/>
        <v>#REF!</v>
      </c>
    </row>
    <row r="740" spans="1:13" ht="18.75">
      <c r="A740" s="102" t="s">
        <v>111</v>
      </c>
      <c r="B740" s="103" t="e">
        <f>IF(AND('IOC Input'!#REF!="M-OP",'IOC Input'!#REF!&lt;50000),'IOC Input'!#REF!,IF(AND('IOC Input'!#REF!="M-OP",'IOC Input'!#REF!&gt;=50000),'IOC Input'!#REF!,""))</f>
        <v>#REF!</v>
      </c>
      <c r="C740" s="103" t="e">
        <f>IF(AND('IOC Input'!#REF!="M-OP",'IOC Input'!#REF!&lt;50000),'IOC Input'!#REF!,IF(AND('IOC Input'!#REF!="M-OP",'IOC Input'!#REF!&gt;=50000),'IOC Input'!#REF!,""))</f>
        <v>#REF!</v>
      </c>
      <c r="D740" s="103" t="e">
        <f>IF(AND('IOC Input'!#REF!="M-OP",'IOC Input'!#REF!&lt;50000),'IOC Input'!#REF!,IF(AND('IOC Input'!#REF!="M-OP",'IOC Input'!#REF!&gt;=50000),'IOC Input'!#REF!,""))</f>
        <v>#REF!</v>
      </c>
      <c r="E740" s="103" t="e">
        <f>IF(AND('IOC Input'!#REF!="M-OP",'IOC Input'!#REF!&lt;50000),'IOC Input'!#REF!,IF(AND('IOC Input'!#REF!="M-OP",'IOC Input'!#REF!&gt;=50000),'IOC Input'!#REF!,""))</f>
        <v>#REF!</v>
      </c>
      <c r="F740" s="103" t="e">
        <f>IF(AND('IOC Input'!#REF!="M-OP",'IOC Input'!#REF!&lt;50000),'IOC Input'!#REF!,IF(AND('IOC Input'!#REF!="M-OP",'IOC Input'!#REF!&gt;=50000),'IOC Input'!#REF!,""))</f>
        <v>#REF!</v>
      </c>
      <c r="G740" s="103" t="e">
        <f>IF(AND('IOC Input'!#REF!="M-OP",'IOC Input'!#REF!&lt;50000),'IOC Input'!#REF!,IF(AND('IOC Input'!#REF!="M-OP",'IOC Input'!#REF!&gt;=50000),'IOC Input'!#REF!,""))</f>
        <v>#REF!</v>
      </c>
      <c r="H740" s="107"/>
      <c r="I740" s="103" t="e">
        <f>IF(AND('IOC Input'!#REF!="M-OP",'IOC Input'!#REF!&lt;50000),'IOC Input'!#REF!,IF(AND('IOC Input'!#REF!="M-OP",'IOC Input'!#REF!&gt;=50000),'IOC Input'!#REF!,""))</f>
        <v>#REF!</v>
      </c>
      <c r="J740" s="105" t="e">
        <f>IF(AND('IOC Input'!#REF!="M-OP",'IOC Input'!#REF!&lt;50000),RIGHT('IOC Input'!#REF!,6),IF(AND('IOC Input'!#REF!="M-OP",'IOC Input'!#REF!&gt;=50000),RIGHT('IOC Input'!#REF!,6),""))</f>
        <v>#REF!</v>
      </c>
      <c r="K740" s="106" t="e">
        <f>IF(AND('IOC Input'!#REF!="M-OP",'IOC Input'!#REF!="C"),'IOC Input'!#REF!,"")</f>
        <v>#REF!</v>
      </c>
      <c r="L740" s="106" t="e">
        <f>IF(AND('IOC Input'!#REF!="M-OP",'IOC Input'!#REF!="D"),'IOC Input'!#REF!,"")</f>
        <v>#REF!</v>
      </c>
      <c r="M740" t="e">
        <f t="shared" si="77"/>
        <v>#REF!</v>
      </c>
    </row>
    <row r="741" spans="1:13" ht="18.75">
      <c r="A741" s="102"/>
      <c r="B741" s="103"/>
      <c r="C741" s="104"/>
      <c r="D741" s="103"/>
      <c r="E741" s="104"/>
      <c r="F741" s="103"/>
      <c r="G741" s="103"/>
      <c r="H741" s="104"/>
      <c r="I741" s="103"/>
      <c r="J741" s="105"/>
      <c r="K741" s="106"/>
      <c r="L741" s="106"/>
    </row>
    <row r="742" spans="1:13" ht="18.75">
      <c r="A742" s="102" t="s">
        <v>111</v>
      </c>
      <c r="B742" s="103" t="e">
        <f>IF(AND('IOC Input'!#REF!="M-OP",'IOC Input'!#REF!&lt;50000),"119503",IF(AND('IOC Input'!#REF!="M-OP",'IOC Input'!#REF!&gt;=50000),"119500",""))</f>
        <v>#REF!</v>
      </c>
      <c r="C742" s="104"/>
      <c r="D742" s="103"/>
      <c r="E742" s="104"/>
      <c r="F742" s="103"/>
      <c r="G742" s="103"/>
      <c r="H742" s="103" t="e">
        <f>IF(AND('IOC Input'!#REF!="M-OP",'IOC Input'!#REF!&lt;50000),'IOC Input'!#REF!,IF(AND('IOC Input'!#REF!="M-OP",'IOC Input'!#REF!&gt;=50000),'IOC Input'!#REF!,""))</f>
        <v>#REF!</v>
      </c>
      <c r="I742" s="103" t="e">
        <f>+I743</f>
        <v>#REF!</v>
      </c>
      <c r="J742" s="105" t="e">
        <f>+J743</f>
        <v>#REF!</v>
      </c>
      <c r="K742" s="106" t="e">
        <f>IF(AND('IOC Input'!#REF!="M-OP",'IOC Input'!#REF!="C"),'IOC Input'!#REF!,"")</f>
        <v>#REF!</v>
      </c>
      <c r="L742" s="106" t="e">
        <f>IF(AND('IOC Input'!#REF!="M-OP",'IOC Input'!#REF!="D"),'IOC Input'!#REF!,"")</f>
        <v>#REF!</v>
      </c>
      <c r="M742" t="e">
        <f>IF(SUM(K742:L742)&gt;0,1,0)</f>
        <v>#REF!</v>
      </c>
    </row>
    <row r="743" spans="1:13" ht="18.75">
      <c r="A743" s="102" t="s">
        <v>111</v>
      </c>
      <c r="B743" s="103" t="e">
        <f>IF(AND('IOC Input'!#REF!="M-OP",'IOC Input'!#REF!&lt;50000),'IOC Input'!#REF!,IF(AND('IOC Input'!#REF!="M-OP",'IOC Input'!#REF!&gt;=50000),'IOC Input'!#REF!,""))</f>
        <v>#REF!</v>
      </c>
      <c r="C743" s="103" t="e">
        <f>IF(AND('IOC Input'!#REF!="M-OP",'IOC Input'!#REF!&lt;50000),'IOC Input'!#REF!,IF(AND('IOC Input'!#REF!="M-OP",'IOC Input'!#REF!&gt;=50000),'IOC Input'!#REF!,""))</f>
        <v>#REF!</v>
      </c>
      <c r="D743" s="103" t="e">
        <f>IF(AND('IOC Input'!#REF!="M-OP",'IOC Input'!#REF!&lt;50000),'IOC Input'!#REF!,IF(AND('IOC Input'!#REF!="M-OP",'IOC Input'!#REF!&gt;=50000),'IOC Input'!#REF!,""))</f>
        <v>#REF!</v>
      </c>
      <c r="E743" s="103" t="e">
        <f>IF(AND('IOC Input'!#REF!="M-OP",'IOC Input'!#REF!&lt;50000),'IOC Input'!#REF!,IF(AND('IOC Input'!#REF!="M-OP",'IOC Input'!#REF!&gt;=50000),'IOC Input'!#REF!,""))</f>
        <v>#REF!</v>
      </c>
      <c r="F743" s="103" t="e">
        <f>IF(AND('IOC Input'!#REF!="M-OP",'IOC Input'!#REF!&lt;50000),'IOC Input'!#REF!,IF(AND('IOC Input'!#REF!="M-OP",'IOC Input'!#REF!&gt;=50000),'IOC Input'!#REF!,""))</f>
        <v>#REF!</v>
      </c>
      <c r="G743" s="103" t="e">
        <f>IF(AND('IOC Input'!#REF!="M-OP",'IOC Input'!#REF!&lt;50000),'IOC Input'!#REF!,IF(AND('IOC Input'!#REF!="M-OP",'IOC Input'!#REF!&gt;=50000),'IOC Input'!#REF!,""))</f>
        <v>#REF!</v>
      </c>
      <c r="H743" s="103" t="e">
        <f>IF(AND('IOC Input'!#REF!="M-OP",'IOC Input'!#REF!&lt;50000),'IOC Input'!#REF!,IF(AND('IOC Input'!#REF!="M-OP",'IOC Input'!#REF!&gt;=50000),'IOC Input'!#REF!,""))</f>
        <v>#REF!</v>
      </c>
      <c r="I743" s="103" t="e">
        <f>IF(AND('IOC Input'!#REF!="M-OP",'IOC Input'!#REF!&lt;50000),'IOC Input'!#REF!,IF(AND('IOC Input'!#REF!="M-OP",'IOC Input'!#REF!&gt;=50000),'IOC Input'!#REF!,""))</f>
        <v>#REF!</v>
      </c>
      <c r="J743" s="105" t="e">
        <f>IF(AND('IOC Input'!#REF!="M-OP",'IOC Input'!#REF!&lt;50000),RIGHT('IOC Input'!#REF!,6),IF(AND('IOC Input'!#REF!="M-OP",'IOC Input'!#REF!&gt;=50000),RIGHT('IOC Input'!#REF!,6),""))</f>
        <v>#REF!</v>
      </c>
      <c r="K743" s="106" t="e">
        <f>IF(AND('IOC Input'!#REF!="M-OP",'IOC Input'!#REF!="C"),'IOC Input'!#REF!,"")</f>
        <v>#REF!</v>
      </c>
      <c r="L743" s="106" t="e">
        <f>IF(AND('IOC Input'!#REF!="M-OP",'IOC Input'!#REF!="D"),'IOC Input'!#REF!,"")</f>
        <v>#REF!</v>
      </c>
      <c r="M743" t="e">
        <f t="shared" ref="M743:M749" si="78">IF(SUM(K743:L743)&gt;0,1,0)</f>
        <v>#REF!</v>
      </c>
    </row>
    <row r="744" spans="1:13" ht="18.75">
      <c r="A744" s="102" t="s">
        <v>111</v>
      </c>
      <c r="B744" s="103" t="e">
        <f>IF(AND('IOC Input'!#REF!="M-OP",'IOC Input'!#REF!&lt;50000),'IOC Input'!#REF!,IF(AND('IOC Input'!#REF!="M-OP",'IOC Input'!#REF!&gt;=50000),'IOC Input'!#REF!,""))</f>
        <v>#REF!</v>
      </c>
      <c r="C744" s="103" t="e">
        <f>IF(AND('IOC Input'!#REF!="M-OP",'IOC Input'!#REF!&lt;50000),'IOC Input'!#REF!,IF(AND('IOC Input'!#REF!="M-OP",'IOC Input'!#REF!&gt;=50000),'IOC Input'!#REF!,""))</f>
        <v>#REF!</v>
      </c>
      <c r="D744" s="103" t="e">
        <f>IF(AND('IOC Input'!#REF!="M-OP",'IOC Input'!#REF!&lt;50000),'IOC Input'!#REF!,IF(AND('IOC Input'!#REF!="M-OP",'IOC Input'!#REF!&gt;=50000),'IOC Input'!#REF!,""))</f>
        <v>#REF!</v>
      </c>
      <c r="E744" s="103" t="e">
        <f>IF(AND('IOC Input'!#REF!="M-OP",'IOC Input'!#REF!&lt;50000),'IOC Input'!#REF!,IF(AND('IOC Input'!#REF!="M-OP",'IOC Input'!#REF!&gt;=50000),'IOC Input'!#REF!,""))</f>
        <v>#REF!</v>
      </c>
      <c r="F744" s="103" t="e">
        <f>IF(AND('IOC Input'!#REF!="M-OP",'IOC Input'!#REF!&lt;50000),'IOC Input'!#REF!,IF(AND('IOC Input'!#REF!="M-OP",'IOC Input'!#REF!&gt;=50000),'IOC Input'!#REF!,""))</f>
        <v>#REF!</v>
      </c>
      <c r="G744" s="103" t="e">
        <f>IF(AND('IOC Input'!#REF!="M-OP",'IOC Input'!#REF!&lt;50000),'IOC Input'!#REF!,IF(AND('IOC Input'!#REF!="M-OP",'IOC Input'!#REF!&gt;=50000),'IOC Input'!#REF!,""))</f>
        <v>#REF!</v>
      </c>
      <c r="H744" s="103" t="e">
        <f>IF(AND('IOC Input'!#REF!="M-OP",'IOC Input'!#REF!&lt;50000),'IOC Input'!#REF!,IF(AND('IOC Input'!#REF!="M-OP",'IOC Input'!#REF!&gt;=50000),'IOC Input'!#REF!,""))</f>
        <v>#REF!</v>
      </c>
      <c r="I744" s="103" t="e">
        <f>IF(AND('IOC Input'!#REF!="M-OP",'IOC Input'!#REF!&lt;50000),'IOC Input'!#REF!,IF(AND('IOC Input'!#REF!="M-OP",'IOC Input'!#REF!&gt;=50000),'IOC Input'!#REF!,""))</f>
        <v>#REF!</v>
      </c>
      <c r="J744" s="105" t="e">
        <f>IF(AND('IOC Input'!#REF!="M-OP",'IOC Input'!#REF!&lt;50000),RIGHT('IOC Input'!#REF!,6),IF(AND('IOC Input'!#REF!="M-OP",'IOC Input'!#REF!&gt;=50000),RIGHT('IOC Input'!#REF!,6),""))</f>
        <v>#REF!</v>
      </c>
      <c r="K744" s="106" t="e">
        <f>IF(AND('IOC Input'!#REF!="M-OP",'IOC Input'!#REF!="C"),'IOC Input'!#REF!,"")</f>
        <v>#REF!</v>
      </c>
      <c r="L744" s="106" t="e">
        <f>IF(AND('IOC Input'!#REF!="M-OP",'IOC Input'!#REF!="D"),'IOC Input'!#REF!,"")</f>
        <v>#REF!</v>
      </c>
      <c r="M744" t="e">
        <f t="shared" si="78"/>
        <v>#REF!</v>
      </c>
    </row>
    <row r="745" spans="1:13" ht="18.75">
      <c r="A745" s="102" t="s">
        <v>111</v>
      </c>
      <c r="B745" s="103" t="e">
        <f>IF(AND('IOC Input'!#REF!="M-OP",'IOC Input'!#REF!&lt;50000),'IOC Input'!#REF!,IF(AND('IOC Input'!#REF!="M-OP",'IOC Input'!#REF!&gt;=50000),'IOC Input'!#REF!,""))</f>
        <v>#REF!</v>
      </c>
      <c r="C745" s="103" t="e">
        <f>IF(AND('IOC Input'!#REF!="M-OP",'IOC Input'!#REF!&lt;50000),'IOC Input'!#REF!,IF(AND('IOC Input'!#REF!="M-OP",'IOC Input'!#REF!&gt;=50000),'IOC Input'!#REF!,""))</f>
        <v>#REF!</v>
      </c>
      <c r="D745" s="103" t="e">
        <f>IF(AND('IOC Input'!#REF!="M-OP",'IOC Input'!#REF!&lt;50000),'IOC Input'!#REF!,IF(AND('IOC Input'!#REF!="M-OP",'IOC Input'!#REF!&gt;=50000),'IOC Input'!#REF!,""))</f>
        <v>#REF!</v>
      </c>
      <c r="E745" s="103" t="e">
        <f>IF(AND('IOC Input'!#REF!="M-OP",'IOC Input'!#REF!&lt;50000),'IOC Input'!#REF!,IF(AND('IOC Input'!#REF!="M-OP",'IOC Input'!#REF!&gt;=50000),'IOC Input'!#REF!,""))</f>
        <v>#REF!</v>
      </c>
      <c r="F745" s="103" t="e">
        <f>IF(AND('IOC Input'!#REF!="M-OP",'IOC Input'!#REF!&lt;50000),'IOC Input'!#REF!,IF(AND('IOC Input'!#REF!="M-OP",'IOC Input'!#REF!&gt;=50000),'IOC Input'!#REF!,""))</f>
        <v>#REF!</v>
      </c>
      <c r="G745" s="103" t="e">
        <f>IF(AND('IOC Input'!#REF!="M-OP",'IOC Input'!#REF!&lt;50000),'IOC Input'!#REF!,IF(AND('IOC Input'!#REF!="M-OP",'IOC Input'!#REF!&gt;=50000),'IOC Input'!#REF!,""))</f>
        <v>#REF!</v>
      </c>
      <c r="H745" s="103" t="e">
        <f>IF(AND('IOC Input'!#REF!="M-OP",'IOC Input'!#REF!&lt;50000),'IOC Input'!#REF!,IF(AND('IOC Input'!#REF!="M-OP",'IOC Input'!#REF!&gt;=50000),'IOC Input'!#REF!,""))</f>
        <v>#REF!</v>
      </c>
      <c r="I745" s="103" t="e">
        <f>IF(AND('IOC Input'!#REF!="M-OP",'IOC Input'!#REF!&lt;50000),'IOC Input'!#REF!,IF(AND('IOC Input'!#REF!="M-OP",'IOC Input'!#REF!&gt;=50000),'IOC Input'!#REF!,""))</f>
        <v>#REF!</v>
      </c>
      <c r="J745" s="105" t="e">
        <f>IF(AND('IOC Input'!#REF!="M-OP",'IOC Input'!#REF!&lt;50000),RIGHT('IOC Input'!#REF!,6),IF(AND('IOC Input'!#REF!="M-OP",'IOC Input'!#REF!&gt;=50000),RIGHT('IOC Input'!#REF!,6),""))</f>
        <v>#REF!</v>
      </c>
      <c r="K745" s="106" t="e">
        <f>IF(AND('IOC Input'!#REF!="M-OP",'IOC Input'!#REF!="C"),'IOC Input'!#REF!,"")</f>
        <v>#REF!</v>
      </c>
      <c r="L745" s="106" t="e">
        <f>IF(AND('IOC Input'!#REF!="M-OP",'IOC Input'!#REF!="D"),'IOC Input'!#REF!,"")</f>
        <v>#REF!</v>
      </c>
      <c r="M745" t="e">
        <f t="shared" si="78"/>
        <v>#REF!</v>
      </c>
    </row>
    <row r="746" spans="1:13" ht="18.75">
      <c r="A746" s="102" t="s">
        <v>111</v>
      </c>
      <c r="B746" s="103" t="e">
        <f>IF(AND('IOC Input'!#REF!="M-OP",'IOC Input'!#REF!&lt;50000),'IOC Input'!#REF!,IF(AND('IOC Input'!#REF!="M-OP",'IOC Input'!#REF!&gt;=50000),'IOC Input'!#REF!,""))</f>
        <v>#REF!</v>
      </c>
      <c r="C746" s="103" t="e">
        <f>IF(AND('IOC Input'!#REF!="M-OP",'IOC Input'!#REF!&lt;50000),'IOC Input'!#REF!,IF(AND('IOC Input'!#REF!="M-OP",'IOC Input'!#REF!&gt;=50000),'IOC Input'!#REF!,""))</f>
        <v>#REF!</v>
      </c>
      <c r="D746" s="103" t="e">
        <f>IF(AND('IOC Input'!#REF!="M-OP",'IOC Input'!#REF!&lt;50000),'IOC Input'!#REF!,IF(AND('IOC Input'!#REF!="M-OP",'IOC Input'!#REF!&gt;=50000),'IOC Input'!#REF!,""))</f>
        <v>#REF!</v>
      </c>
      <c r="E746" s="103" t="e">
        <f>IF(AND('IOC Input'!#REF!="M-OP",'IOC Input'!#REF!&lt;50000),'IOC Input'!#REF!,IF(AND('IOC Input'!#REF!="M-OP",'IOC Input'!#REF!&gt;=50000),'IOC Input'!#REF!,""))</f>
        <v>#REF!</v>
      </c>
      <c r="F746" s="103" t="e">
        <f>IF(AND('IOC Input'!#REF!="M-OP",'IOC Input'!#REF!&lt;50000),'IOC Input'!#REF!,IF(AND('IOC Input'!#REF!="M-OP",'IOC Input'!#REF!&gt;=50000),'IOC Input'!#REF!,""))</f>
        <v>#REF!</v>
      </c>
      <c r="G746" s="103" t="e">
        <f>IF(AND('IOC Input'!#REF!="M-OP",'IOC Input'!#REF!&lt;50000),'IOC Input'!#REF!,IF(AND('IOC Input'!#REF!="M-OP",'IOC Input'!#REF!&gt;=50000),'IOC Input'!#REF!,""))</f>
        <v>#REF!</v>
      </c>
      <c r="H746" s="103" t="e">
        <f>IF(AND('IOC Input'!#REF!="M-OP",'IOC Input'!#REF!&lt;50000),'IOC Input'!#REF!,IF(AND('IOC Input'!#REF!="M-OP",'IOC Input'!#REF!&gt;=50000),'IOC Input'!#REF!,""))</f>
        <v>#REF!</v>
      </c>
      <c r="I746" s="103" t="e">
        <f>IF(AND('IOC Input'!#REF!="M-OP",'IOC Input'!#REF!&lt;50000),'IOC Input'!#REF!,IF(AND('IOC Input'!#REF!="M-OP",'IOC Input'!#REF!&gt;=50000),'IOC Input'!#REF!,""))</f>
        <v>#REF!</v>
      </c>
      <c r="J746" s="105" t="e">
        <f>IF(AND('IOC Input'!#REF!="M-OP",'IOC Input'!#REF!&lt;50000),RIGHT('IOC Input'!#REF!,6),IF(AND('IOC Input'!#REF!="M-OP",'IOC Input'!#REF!&gt;=50000),RIGHT('IOC Input'!#REF!,6),""))</f>
        <v>#REF!</v>
      </c>
      <c r="K746" s="106" t="e">
        <f>IF(AND('IOC Input'!#REF!="M-OP",'IOC Input'!#REF!="C"),'IOC Input'!#REF!,"")</f>
        <v>#REF!</v>
      </c>
      <c r="L746" s="106" t="e">
        <f>IF(AND('IOC Input'!#REF!="M-OP",'IOC Input'!#REF!="D"),'IOC Input'!#REF!,"")</f>
        <v>#REF!</v>
      </c>
      <c r="M746" t="e">
        <f t="shared" si="78"/>
        <v>#REF!</v>
      </c>
    </row>
    <row r="747" spans="1:13" ht="18.75">
      <c r="A747" s="102" t="s">
        <v>111</v>
      </c>
      <c r="B747" s="103" t="e">
        <f>IF(AND('IOC Input'!#REF!="M-OP",'IOC Input'!#REF!&lt;50000),'IOC Input'!#REF!,IF(AND('IOC Input'!#REF!="M-OP",'IOC Input'!#REF!&gt;=50000),'IOC Input'!#REF!,""))</f>
        <v>#REF!</v>
      </c>
      <c r="C747" s="103" t="e">
        <f>IF(AND('IOC Input'!#REF!="M-OP",'IOC Input'!#REF!&lt;50000),'IOC Input'!#REF!,IF(AND('IOC Input'!#REF!="M-OP",'IOC Input'!#REF!&gt;=50000),'IOC Input'!#REF!,""))</f>
        <v>#REF!</v>
      </c>
      <c r="D747" s="103" t="e">
        <f>IF(AND('IOC Input'!#REF!="M-OP",'IOC Input'!#REF!&lt;50000),'IOC Input'!#REF!,IF(AND('IOC Input'!#REF!="M-OP",'IOC Input'!#REF!&gt;=50000),'IOC Input'!#REF!,""))</f>
        <v>#REF!</v>
      </c>
      <c r="E747" s="103" t="e">
        <f>IF(AND('IOC Input'!#REF!="M-OP",'IOC Input'!#REF!&lt;50000),'IOC Input'!#REF!,IF(AND('IOC Input'!#REF!="M-OP",'IOC Input'!#REF!&gt;=50000),'IOC Input'!#REF!,""))</f>
        <v>#REF!</v>
      </c>
      <c r="F747" s="103" t="e">
        <f>IF(AND('IOC Input'!#REF!="M-OP",'IOC Input'!#REF!&lt;50000),'IOC Input'!#REF!,IF(AND('IOC Input'!#REF!="M-OP",'IOC Input'!#REF!&gt;=50000),'IOC Input'!#REF!,""))</f>
        <v>#REF!</v>
      </c>
      <c r="G747" s="103" t="e">
        <f>IF(AND('IOC Input'!#REF!="M-OP",'IOC Input'!#REF!&lt;50000),'IOC Input'!#REF!,IF(AND('IOC Input'!#REF!="M-OP",'IOC Input'!#REF!&gt;=50000),'IOC Input'!#REF!,""))</f>
        <v>#REF!</v>
      </c>
      <c r="H747" s="103" t="e">
        <f>IF(AND('IOC Input'!#REF!="M-OP",'IOC Input'!#REF!&lt;50000),'IOC Input'!#REF!,IF(AND('IOC Input'!#REF!="M-OP",'IOC Input'!#REF!&gt;=50000),'IOC Input'!#REF!,""))</f>
        <v>#REF!</v>
      </c>
      <c r="I747" s="103" t="e">
        <f>IF(AND('IOC Input'!#REF!="M-OP",'IOC Input'!#REF!&lt;50000),'IOC Input'!#REF!,IF(AND('IOC Input'!#REF!="M-OP",'IOC Input'!#REF!&gt;=50000),'IOC Input'!#REF!,""))</f>
        <v>#REF!</v>
      </c>
      <c r="J747" s="105" t="e">
        <f>IF(AND('IOC Input'!#REF!="M-OP",'IOC Input'!#REF!&lt;50000),RIGHT('IOC Input'!#REF!,6),IF(AND('IOC Input'!#REF!="M-OP",'IOC Input'!#REF!&gt;=50000),RIGHT('IOC Input'!#REF!,6),""))</f>
        <v>#REF!</v>
      </c>
      <c r="K747" s="106" t="e">
        <f>IF(AND('IOC Input'!#REF!="M-OP",'IOC Input'!#REF!="C"),'IOC Input'!#REF!,"")</f>
        <v>#REF!</v>
      </c>
      <c r="L747" s="106" t="e">
        <f>IF(AND('IOC Input'!#REF!="M-OP",'IOC Input'!#REF!="D"),'IOC Input'!#REF!,"")</f>
        <v>#REF!</v>
      </c>
      <c r="M747" t="e">
        <f t="shared" si="78"/>
        <v>#REF!</v>
      </c>
    </row>
    <row r="748" spans="1:13" ht="18.75">
      <c r="A748" s="102" t="s">
        <v>111</v>
      </c>
      <c r="B748" s="103" t="e">
        <f>IF(AND('IOC Input'!#REF!="M-OP",'IOC Input'!#REF!&lt;50000),'IOC Input'!#REF!,IF(AND('IOC Input'!#REF!="M-OP",'IOC Input'!#REF!&gt;=50000),'IOC Input'!#REF!,""))</f>
        <v>#REF!</v>
      </c>
      <c r="C748" s="103" t="e">
        <f>IF(AND('IOC Input'!#REF!="M-OP",'IOC Input'!#REF!&lt;50000),'IOC Input'!#REF!,IF(AND('IOC Input'!#REF!="M-OP",'IOC Input'!#REF!&gt;=50000),'IOC Input'!#REF!,""))</f>
        <v>#REF!</v>
      </c>
      <c r="D748" s="103" t="e">
        <f>IF(AND('IOC Input'!#REF!="M-OP",'IOC Input'!#REF!&lt;50000),'IOC Input'!#REF!,IF(AND('IOC Input'!#REF!="M-OP",'IOC Input'!#REF!&gt;=50000),'IOC Input'!#REF!,""))</f>
        <v>#REF!</v>
      </c>
      <c r="E748" s="103" t="e">
        <f>IF(AND('IOC Input'!#REF!="M-OP",'IOC Input'!#REF!&lt;50000),'IOC Input'!#REF!,IF(AND('IOC Input'!#REF!="M-OP",'IOC Input'!#REF!&gt;=50000),'IOC Input'!#REF!,""))</f>
        <v>#REF!</v>
      </c>
      <c r="F748" s="103" t="e">
        <f>IF(AND('IOC Input'!#REF!="M-OP",'IOC Input'!#REF!&lt;50000),'IOC Input'!#REF!,IF(AND('IOC Input'!#REF!="M-OP",'IOC Input'!#REF!&gt;=50000),'IOC Input'!#REF!,""))</f>
        <v>#REF!</v>
      </c>
      <c r="G748" s="103" t="e">
        <f>IF(AND('IOC Input'!#REF!="M-OP",'IOC Input'!#REF!&lt;50000),'IOC Input'!#REF!,IF(AND('IOC Input'!#REF!="M-OP",'IOC Input'!#REF!&gt;=50000),'IOC Input'!#REF!,""))</f>
        <v>#REF!</v>
      </c>
      <c r="H748" s="103" t="e">
        <f>IF(AND('IOC Input'!#REF!="M-OP",'IOC Input'!#REF!&lt;50000),'IOC Input'!#REF!,IF(AND('IOC Input'!#REF!="M-OP",'IOC Input'!#REF!&gt;=50000),'IOC Input'!#REF!,""))</f>
        <v>#REF!</v>
      </c>
      <c r="I748" s="103" t="e">
        <f>IF(AND('IOC Input'!#REF!="M-OP",'IOC Input'!#REF!&lt;50000),'IOC Input'!#REF!,IF(AND('IOC Input'!#REF!="M-OP",'IOC Input'!#REF!&gt;=50000),'IOC Input'!#REF!,""))</f>
        <v>#REF!</v>
      </c>
      <c r="J748" s="105" t="e">
        <f>IF(AND('IOC Input'!#REF!="M-OP",'IOC Input'!#REF!&lt;50000),RIGHT('IOC Input'!#REF!,6),IF(AND('IOC Input'!#REF!="M-OP",'IOC Input'!#REF!&gt;=50000),RIGHT('IOC Input'!#REF!,6),""))</f>
        <v>#REF!</v>
      </c>
      <c r="K748" s="106" t="e">
        <f>IF(AND('IOC Input'!#REF!="M-OP",'IOC Input'!#REF!="C"),'IOC Input'!#REF!,"")</f>
        <v>#REF!</v>
      </c>
      <c r="L748" s="106" t="e">
        <f>IF(AND('IOC Input'!#REF!="M-OP",'IOC Input'!#REF!="D"),'IOC Input'!#REF!,"")</f>
        <v>#REF!</v>
      </c>
      <c r="M748" t="e">
        <f t="shared" si="78"/>
        <v>#REF!</v>
      </c>
    </row>
    <row r="749" spans="1:13" ht="18.75">
      <c r="A749" s="102" t="s">
        <v>111</v>
      </c>
      <c r="B749" s="103" t="e">
        <f>IF(AND('IOC Input'!#REF!="M-OP",'IOC Input'!#REF!&lt;50000),'IOC Input'!#REF!,IF(AND('IOC Input'!#REF!="M-OP",'IOC Input'!#REF!&gt;=50000),'IOC Input'!#REF!,""))</f>
        <v>#REF!</v>
      </c>
      <c r="C749" s="103" t="e">
        <f>IF(AND('IOC Input'!#REF!="M-OP",'IOC Input'!#REF!&lt;50000),'IOC Input'!#REF!,IF(AND('IOC Input'!#REF!="M-OP",'IOC Input'!#REF!&gt;=50000),'IOC Input'!#REF!,""))</f>
        <v>#REF!</v>
      </c>
      <c r="D749" s="103" t="e">
        <f>IF(AND('IOC Input'!#REF!="M-OP",'IOC Input'!#REF!&lt;50000),'IOC Input'!#REF!,IF(AND('IOC Input'!#REF!="M-OP",'IOC Input'!#REF!&gt;=50000),'IOC Input'!#REF!,""))</f>
        <v>#REF!</v>
      </c>
      <c r="E749" s="103" t="e">
        <f>IF(AND('IOC Input'!#REF!="M-OP",'IOC Input'!#REF!&lt;50000),'IOC Input'!#REF!,IF(AND('IOC Input'!#REF!="M-OP",'IOC Input'!#REF!&gt;=50000),'IOC Input'!#REF!,""))</f>
        <v>#REF!</v>
      </c>
      <c r="F749" s="103" t="e">
        <f>IF(AND('IOC Input'!#REF!="M-OP",'IOC Input'!#REF!&lt;50000),'IOC Input'!#REF!,IF(AND('IOC Input'!#REF!="M-OP",'IOC Input'!#REF!&gt;=50000),'IOC Input'!#REF!,""))</f>
        <v>#REF!</v>
      </c>
      <c r="G749" s="103" t="e">
        <f>IF(AND('IOC Input'!#REF!="M-OP",'IOC Input'!#REF!&lt;50000),'IOC Input'!#REF!,IF(AND('IOC Input'!#REF!="M-OP",'IOC Input'!#REF!&gt;=50000),'IOC Input'!#REF!,""))</f>
        <v>#REF!</v>
      </c>
      <c r="H749" s="107"/>
      <c r="I749" s="103" t="e">
        <f>IF(AND('IOC Input'!#REF!="M-OP",'IOC Input'!#REF!&lt;50000),'IOC Input'!#REF!,IF(AND('IOC Input'!#REF!="M-OP",'IOC Input'!#REF!&gt;=50000),'IOC Input'!#REF!,""))</f>
        <v>#REF!</v>
      </c>
      <c r="J749" s="105" t="e">
        <f>IF(AND('IOC Input'!#REF!="M-OP",'IOC Input'!#REF!&lt;50000),RIGHT('IOC Input'!#REF!,6),IF(AND('IOC Input'!#REF!="M-OP",'IOC Input'!#REF!&gt;=50000),RIGHT('IOC Input'!#REF!,6),""))</f>
        <v>#REF!</v>
      </c>
      <c r="K749" s="106" t="e">
        <f>IF(AND('IOC Input'!#REF!="M-OP",'IOC Input'!#REF!="C"),'IOC Input'!#REF!,"")</f>
        <v>#REF!</v>
      </c>
      <c r="L749" s="106" t="e">
        <f>IF(AND('IOC Input'!#REF!="M-OP",'IOC Input'!#REF!="D"),'IOC Input'!#REF!,"")</f>
        <v>#REF!</v>
      </c>
      <c r="M749" t="e">
        <f t="shared" si="78"/>
        <v>#REF!</v>
      </c>
    </row>
    <row r="750" spans="1:13" ht="18.75">
      <c r="A750" s="102"/>
      <c r="B750" s="103"/>
      <c r="C750" s="104"/>
      <c r="D750" s="103"/>
      <c r="E750" s="104"/>
      <c r="F750" s="103"/>
      <c r="G750" s="103"/>
      <c r="H750" s="104"/>
      <c r="I750" s="103"/>
      <c r="J750" s="105"/>
      <c r="K750" s="106"/>
      <c r="L750" s="106"/>
    </row>
    <row r="751" spans="1:13" ht="18.75">
      <c r="A751" s="102" t="s">
        <v>111</v>
      </c>
      <c r="B751" s="103" t="e">
        <f>IF(AND('IOC Input'!#REF!="M-OP",'IOC Input'!#REF!&lt;50000),"119503",IF(AND('IOC Input'!#REF!="M-OP",'IOC Input'!#REF!&gt;=50000),"119500",""))</f>
        <v>#REF!</v>
      </c>
      <c r="C751" s="104"/>
      <c r="D751" s="103"/>
      <c r="E751" s="104"/>
      <c r="F751" s="103"/>
      <c r="G751" s="103"/>
      <c r="H751" s="103" t="e">
        <f>IF(AND('IOC Input'!#REF!="M-OP",'IOC Input'!#REF!&lt;50000),'IOC Input'!#REF!,IF(AND('IOC Input'!#REF!="M-OP",'IOC Input'!#REF!&gt;=50000),'IOC Input'!#REF!,""))</f>
        <v>#REF!</v>
      </c>
      <c r="I751" s="103" t="e">
        <f>+I752</f>
        <v>#REF!</v>
      </c>
      <c r="J751" s="105" t="e">
        <f>+J752</f>
        <v>#REF!</v>
      </c>
      <c r="K751" s="106" t="e">
        <f>IF(AND('IOC Input'!#REF!="M-OP",'IOC Input'!#REF!="C"),'IOC Input'!#REF!,"")</f>
        <v>#REF!</v>
      </c>
      <c r="L751" s="106" t="e">
        <f>IF(AND('IOC Input'!#REF!="M-OP",'IOC Input'!#REF!="D"),'IOC Input'!#REF!,"")</f>
        <v>#REF!</v>
      </c>
      <c r="M751" t="e">
        <f>IF(SUM(K751:L751)&gt;0,1,0)</f>
        <v>#REF!</v>
      </c>
    </row>
    <row r="752" spans="1:13" ht="18.75">
      <c r="A752" s="102" t="s">
        <v>111</v>
      </c>
      <c r="B752" s="103" t="e">
        <f>IF(AND('IOC Input'!#REF!="M-OP",'IOC Input'!#REF!&lt;50000),'IOC Input'!#REF!,IF(AND('IOC Input'!#REF!="M-OP",'IOC Input'!#REF!&gt;=50000),'IOC Input'!#REF!,""))</f>
        <v>#REF!</v>
      </c>
      <c r="C752" s="103" t="e">
        <f>IF(AND('IOC Input'!#REF!="M-OP",'IOC Input'!#REF!&lt;50000),'IOC Input'!#REF!,IF(AND('IOC Input'!#REF!="M-OP",'IOC Input'!#REF!&gt;=50000),'IOC Input'!#REF!,""))</f>
        <v>#REF!</v>
      </c>
      <c r="D752" s="103" t="e">
        <f>IF(AND('IOC Input'!#REF!="M-OP",'IOC Input'!#REF!&lt;50000),'IOC Input'!#REF!,IF(AND('IOC Input'!#REF!="M-OP",'IOC Input'!#REF!&gt;=50000),'IOC Input'!#REF!,""))</f>
        <v>#REF!</v>
      </c>
      <c r="E752" s="103" t="e">
        <f>IF(AND('IOC Input'!#REF!="M-OP",'IOC Input'!#REF!&lt;50000),'IOC Input'!#REF!,IF(AND('IOC Input'!#REF!="M-OP",'IOC Input'!#REF!&gt;=50000),'IOC Input'!#REF!,""))</f>
        <v>#REF!</v>
      </c>
      <c r="F752" s="103" t="e">
        <f>IF(AND('IOC Input'!#REF!="M-OP",'IOC Input'!#REF!&lt;50000),'IOC Input'!#REF!,IF(AND('IOC Input'!#REF!="M-OP",'IOC Input'!#REF!&gt;=50000),'IOC Input'!#REF!,""))</f>
        <v>#REF!</v>
      </c>
      <c r="G752" s="103" t="e">
        <f>IF(AND('IOC Input'!#REF!="M-OP",'IOC Input'!#REF!&lt;50000),'IOC Input'!#REF!,IF(AND('IOC Input'!#REF!="M-OP",'IOC Input'!#REF!&gt;=50000),'IOC Input'!#REF!,""))</f>
        <v>#REF!</v>
      </c>
      <c r="H752" s="103" t="e">
        <f>IF(AND('IOC Input'!#REF!="M-OP",'IOC Input'!#REF!&lt;50000),'IOC Input'!#REF!,IF(AND('IOC Input'!#REF!="M-OP",'IOC Input'!#REF!&gt;=50000),'IOC Input'!#REF!,""))</f>
        <v>#REF!</v>
      </c>
      <c r="I752" s="103" t="e">
        <f>IF(AND('IOC Input'!#REF!="M-OP",'IOC Input'!#REF!&lt;50000),'IOC Input'!#REF!,IF(AND('IOC Input'!#REF!="M-OP",'IOC Input'!#REF!&gt;=50000),'IOC Input'!#REF!,""))</f>
        <v>#REF!</v>
      </c>
      <c r="J752" s="105" t="e">
        <f>IF(AND('IOC Input'!#REF!="M-OP",'IOC Input'!#REF!&lt;50000),RIGHT('IOC Input'!#REF!,6),IF(AND('IOC Input'!#REF!="M-OP",'IOC Input'!#REF!&gt;=50000),RIGHT('IOC Input'!#REF!,6),""))</f>
        <v>#REF!</v>
      </c>
      <c r="K752" s="106" t="e">
        <f>IF(AND('IOC Input'!#REF!="M-OP",'IOC Input'!#REF!="C"),'IOC Input'!#REF!,"")</f>
        <v>#REF!</v>
      </c>
      <c r="L752" s="106" t="e">
        <f>IF(AND('IOC Input'!#REF!="M-OP",'IOC Input'!#REF!="D"),'IOC Input'!#REF!,"")</f>
        <v>#REF!</v>
      </c>
      <c r="M752" t="e">
        <f t="shared" ref="M752:M758" si="79">IF(SUM(K752:L752)&gt;0,1,0)</f>
        <v>#REF!</v>
      </c>
    </row>
    <row r="753" spans="1:13" ht="18.75">
      <c r="A753" s="102" t="s">
        <v>111</v>
      </c>
      <c r="B753" s="103" t="e">
        <f>IF(AND('IOC Input'!#REF!="M-OP",'IOC Input'!#REF!&lt;50000),'IOC Input'!#REF!,IF(AND('IOC Input'!#REF!="M-OP",'IOC Input'!#REF!&gt;=50000),'IOC Input'!#REF!,""))</f>
        <v>#REF!</v>
      </c>
      <c r="C753" s="103" t="e">
        <f>IF(AND('IOC Input'!#REF!="M-OP",'IOC Input'!#REF!&lt;50000),'IOC Input'!#REF!,IF(AND('IOC Input'!#REF!="M-OP",'IOC Input'!#REF!&gt;=50000),'IOC Input'!#REF!,""))</f>
        <v>#REF!</v>
      </c>
      <c r="D753" s="103" t="e">
        <f>IF(AND('IOC Input'!#REF!="M-OP",'IOC Input'!#REF!&lt;50000),'IOC Input'!#REF!,IF(AND('IOC Input'!#REF!="M-OP",'IOC Input'!#REF!&gt;=50000),'IOC Input'!#REF!,""))</f>
        <v>#REF!</v>
      </c>
      <c r="E753" s="103" t="e">
        <f>IF(AND('IOC Input'!#REF!="M-OP",'IOC Input'!#REF!&lt;50000),'IOC Input'!#REF!,IF(AND('IOC Input'!#REF!="M-OP",'IOC Input'!#REF!&gt;=50000),'IOC Input'!#REF!,""))</f>
        <v>#REF!</v>
      </c>
      <c r="F753" s="103" t="e">
        <f>IF(AND('IOC Input'!#REF!="M-OP",'IOC Input'!#REF!&lt;50000),'IOC Input'!#REF!,IF(AND('IOC Input'!#REF!="M-OP",'IOC Input'!#REF!&gt;=50000),'IOC Input'!#REF!,""))</f>
        <v>#REF!</v>
      </c>
      <c r="G753" s="103" t="e">
        <f>IF(AND('IOC Input'!#REF!="M-OP",'IOC Input'!#REF!&lt;50000),'IOC Input'!#REF!,IF(AND('IOC Input'!#REF!="M-OP",'IOC Input'!#REF!&gt;=50000),'IOC Input'!#REF!,""))</f>
        <v>#REF!</v>
      </c>
      <c r="H753" s="103" t="e">
        <f>IF(AND('IOC Input'!#REF!="M-OP",'IOC Input'!#REF!&lt;50000),'IOC Input'!#REF!,IF(AND('IOC Input'!#REF!="M-OP",'IOC Input'!#REF!&gt;=50000),'IOC Input'!#REF!,""))</f>
        <v>#REF!</v>
      </c>
      <c r="I753" s="103" t="e">
        <f>IF(AND('IOC Input'!#REF!="M-OP",'IOC Input'!#REF!&lt;50000),'IOC Input'!#REF!,IF(AND('IOC Input'!#REF!="M-OP",'IOC Input'!#REF!&gt;=50000),'IOC Input'!#REF!,""))</f>
        <v>#REF!</v>
      </c>
      <c r="J753" s="105" t="e">
        <f>IF(AND('IOC Input'!#REF!="M-OP",'IOC Input'!#REF!&lt;50000),RIGHT('IOC Input'!#REF!,6),IF(AND('IOC Input'!#REF!="M-OP",'IOC Input'!#REF!&gt;=50000),RIGHT('IOC Input'!#REF!,6),""))</f>
        <v>#REF!</v>
      </c>
      <c r="K753" s="106" t="e">
        <f>IF(AND('IOC Input'!#REF!="M-OP",'IOC Input'!#REF!="C"),'IOC Input'!#REF!,"")</f>
        <v>#REF!</v>
      </c>
      <c r="L753" s="106" t="e">
        <f>IF(AND('IOC Input'!#REF!="M-OP",'IOC Input'!#REF!="D"),'IOC Input'!#REF!,"")</f>
        <v>#REF!</v>
      </c>
      <c r="M753" t="e">
        <f t="shared" si="79"/>
        <v>#REF!</v>
      </c>
    </row>
    <row r="754" spans="1:13" ht="18.75">
      <c r="A754" s="102" t="s">
        <v>111</v>
      </c>
      <c r="B754" s="103" t="e">
        <f>IF(AND('IOC Input'!#REF!="M-OP",'IOC Input'!#REF!&lt;50000),'IOC Input'!#REF!,IF(AND('IOC Input'!#REF!="M-OP",'IOC Input'!#REF!&gt;=50000),'IOC Input'!#REF!,""))</f>
        <v>#REF!</v>
      </c>
      <c r="C754" s="103" t="e">
        <f>IF(AND('IOC Input'!#REF!="M-OP",'IOC Input'!#REF!&lt;50000),'IOC Input'!#REF!,IF(AND('IOC Input'!#REF!="M-OP",'IOC Input'!#REF!&gt;=50000),'IOC Input'!#REF!,""))</f>
        <v>#REF!</v>
      </c>
      <c r="D754" s="103" t="e">
        <f>IF(AND('IOC Input'!#REF!="M-OP",'IOC Input'!#REF!&lt;50000),'IOC Input'!#REF!,IF(AND('IOC Input'!#REF!="M-OP",'IOC Input'!#REF!&gt;=50000),'IOC Input'!#REF!,""))</f>
        <v>#REF!</v>
      </c>
      <c r="E754" s="103" t="e">
        <f>IF(AND('IOC Input'!#REF!="M-OP",'IOC Input'!#REF!&lt;50000),'IOC Input'!#REF!,IF(AND('IOC Input'!#REF!="M-OP",'IOC Input'!#REF!&gt;=50000),'IOC Input'!#REF!,""))</f>
        <v>#REF!</v>
      </c>
      <c r="F754" s="103" t="e">
        <f>IF(AND('IOC Input'!#REF!="M-OP",'IOC Input'!#REF!&lt;50000),'IOC Input'!#REF!,IF(AND('IOC Input'!#REF!="M-OP",'IOC Input'!#REF!&gt;=50000),'IOC Input'!#REF!,""))</f>
        <v>#REF!</v>
      </c>
      <c r="G754" s="103" t="e">
        <f>IF(AND('IOC Input'!#REF!="M-OP",'IOC Input'!#REF!&lt;50000),'IOC Input'!#REF!,IF(AND('IOC Input'!#REF!="M-OP",'IOC Input'!#REF!&gt;=50000),'IOC Input'!#REF!,""))</f>
        <v>#REF!</v>
      </c>
      <c r="H754" s="103" t="e">
        <f>IF(AND('IOC Input'!#REF!="M-OP",'IOC Input'!#REF!&lt;50000),'IOC Input'!#REF!,IF(AND('IOC Input'!#REF!="M-OP",'IOC Input'!#REF!&gt;=50000),'IOC Input'!#REF!,""))</f>
        <v>#REF!</v>
      </c>
      <c r="I754" s="103" t="e">
        <f>IF(AND('IOC Input'!#REF!="M-OP",'IOC Input'!#REF!&lt;50000),'IOC Input'!#REF!,IF(AND('IOC Input'!#REF!="M-OP",'IOC Input'!#REF!&gt;=50000),'IOC Input'!#REF!,""))</f>
        <v>#REF!</v>
      </c>
      <c r="J754" s="105" t="e">
        <f>IF(AND('IOC Input'!#REF!="M-OP",'IOC Input'!#REF!&lt;50000),RIGHT('IOC Input'!#REF!,6),IF(AND('IOC Input'!#REF!="M-OP",'IOC Input'!#REF!&gt;=50000),RIGHT('IOC Input'!#REF!,6),""))</f>
        <v>#REF!</v>
      </c>
      <c r="K754" s="106" t="e">
        <f>IF(AND('IOC Input'!#REF!="M-OP",'IOC Input'!#REF!="C"),'IOC Input'!#REF!,"")</f>
        <v>#REF!</v>
      </c>
      <c r="L754" s="106" t="e">
        <f>IF(AND('IOC Input'!#REF!="M-OP",'IOC Input'!#REF!="D"),'IOC Input'!#REF!,"")</f>
        <v>#REF!</v>
      </c>
      <c r="M754" t="e">
        <f t="shared" si="79"/>
        <v>#REF!</v>
      </c>
    </row>
    <row r="755" spans="1:13" ht="18.75">
      <c r="A755" s="102" t="s">
        <v>111</v>
      </c>
      <c r="B755" s="103" t="e">
        <f>IF(AND('IOC Input'!#REF!="M-OP",'IOC Input'!#REF!&lt;50000),'IOC Input'!#REF!,IF(AND('IOC Input'!#REF!="M-OP",'IOC Input'!#REF!&gt;=50000),'IOC Input'!#REF!,""))</f>
        <v>#REF!</v>
      </c>
      <c r="C755" s="103" t="e">
        <f>IF(AND('IOC Input'!#REF!="M-OP",'IOC Input'!#REF!&lt;50000),'IOC Input'!#REF!,IF(AND('IOC Input'!#REF!="M-OP",'IOC Input'!#REF!&gt;=50000),'IOC Input'!#REF!,""))</f>
        <v>#REF!</v>
      </c>
      <c r="D755" s="103" t="e">
        <f>IF(AND('IOC Input'!#REF!="M-OP",'IOC Input'!#REF!&lt;50000),'IOC Input'!#REF!,IF(AND('IOC Input'!#REF!="M-OP",'IOC Input'!#REF!&gt;=50000),'IOC Input'!#REF!,""))</f>
        <v>#REF!</v>
      </c>
      <c r="E755" s="103" t="e">
        <f>IF(AND('IOC Input'!#REF!="M-OP",'IOC Input'!#REF!&lt;50000),'IOC Input'!#REF!,IF(AND('IOC Input'!#REF!="M-OP",'IOC Input'!#REF!&gt;=50000),'IOC Input'!#REF!,""))</f>
        <v>#REF!</v>
      </c>
      <c r="F755" s="103" t="e">
        <f>IF(AND('IOC Input'!#REF!="M-OP",'IOC Input'!#REF!&lt;50000),'IOC Input'!#REF!,IF(AND('IOC Input'!#REF!="M-OP",'IOC Input'!#REF!&gt;=50000),'IOC Input'!#REF!,""))</f>
        <v>#REF!</v>
      </c>
      <c r="G755" s="103" t="e">
        <f>IF(AND('IOC Input'!#REF!="M-OP",'IOC Input'!#REF!&lt;50000),'IOC Input'!#REF!,IF(AND('IOC Input'!#REF!="M-OP",'IOC Input'!#REF!&gt;=50000),'IOC Input'!#REF!,""))</f>
        <v>#REF!</v>
      </c>
      <c r="H755" s="103" t="e">
        <f>IF(AND('IOC Input'!#REF!="M-OP",'IOC Input'!#REF!&lt;50000),'IOC Input'!#REF!,IF(AND('IOC Input'!#REF!="M-OP",'IOC Input'!#REF!&gt;=50000),'IOC Input'!#REF!,""))</f>
        <v>#REF!</v>
      </c>
      <c r="I755" s="103" t="e">
        <f>IF(AND('IOC Input'!#REF!="M-OP",'IOC Input'!#REF!&lt;50000),'IOC Input'!#REF!,IF(AND('IOC Input'!#REF!="M-OP",'IOC Input'!#REF!&gt;=50000),'IOC Input'!#REF!,""))</f>
        <v>#REF!</v>
      </c>
      <c r="J755" s="105" t="e">
        <f>IF(AND('IOC Input'!#REF!="M-OP",'IOC Input'!#REF!&lt;50000),RIGHT('IOC Input'!#REF!,6),IF(AND('IOC Input'!#REF!="M-OP",'IOC Input'!#REF!&gt;=50000),RIGHT('IOC Input'!#REF!,6),""))</f>
        <v>#REF!</v>
      </c>
      <c r="K755" s="106" t="e">
        <f>IF(AND('IOC Input'!#REF!="M-OP",'IOC Input'!#REF!="C"),'IOC Input'!#REF!,"")</f>
        <v>#REF!</v>
      </c>
      <c r="L755" s="106" t="e">
        <f>IF(AND('IOC Input'!#REF!="M-OP",'IOC Input'!#REF!="D"),'IOC Input'!#REF!,"")</f>
        <v>#REF!</v>
      </c>
      <c r="M755" t="e">
        <f t="shared" si="79"/>
        <v>#REF!</v>
      </c>
    </row>
    <row r="756" spans="1:13" ht="18.75">
      <c r="A756" s="102" t="s">
        <v>111</v>
      </c>
      <c r="B756" s="103" t="e">
        <f>IF(AND('IOC Input'!#REF!="M-OP",'IOC Input'!#REF!&lt;50000),'IOC Input'!#REF!,IF(AND('IOC Input'!#REF!="M-OP",'IOC Input'!#REF!&gt;=50000),'IOC Input'!#REF!,""))</f>
        <v>#REF!</v>
      </c>
      <c r="C756" s="103" t="e">
        <f>IF(AND('IOC Input'!#REF!="M-OP",'IOC Input'!#REF!&lt;50000),'IOC Input'!#REF!,IF(AND('IOC Input'!#REF!="M-OP",'IOC Input'!#REF!&gt;=50000),'IOC Input'!#REF!,""))</f>
        <v>#REF!</v>
      </c>
      <c r="D756" s="103" t="e">
        <f>IF(AND('IOC Input'!#REF!="M-OP",'IOC Input'!#REF!&lt;50000),'IOC Input'!#REF!,IF(AND('IOC Input'!#REF!="M-OP",'IOC Input'!#REF!&gt;=50000),'IOC Input'!#REF!,""))</f>
        <v>#REF!</v>
      </c>
      <c r="E756" s="103" t="e">
        <f>IF(AND('IOC Input'!#REF!="M-OP",'IOC Input'!#REF!&lt;50000),'IOC Input'!#REF!,IF(AND('IOC Input'!#REF!="M-OP",'IOC Input'!#REF!&gt;=50000),'IOC Input'!#REF!,""))</f>
        <v>#REF!</v>
      </c>
      <c r="F756" s="103" t="e">
        <f>IF(AND('IOC Input'!#REF!="M-OP",'IOC Input'!#REF!&lt;50000),'IOC Input'!#REF!,IF(AND('IOC Input'!#REF!="M-OP",'IOC Input'!#REF!&gt;=50000),'IOC Input'!#REF!,""))</f>
        <v>#REF!</v>
      </c>
      <c r="G756" s="103" t="e">
        <f>IF(AND('IOC Input'!#REF!="M-OP",'IOC Input'!#REF!&lt;50000),'IOC Input'!#REF!,IF(AND('IOC Input'!#REF!="M-OP",'IOC Input'!#REF!&gt;=50000),'IOC Input'!#REF!,""))</f>
        <v>#REF!</v>
      </c>
      <c r="H756" s="103" t="e">
        <f>IF(AND('IOC Input'!#REF!="M-OP",'IOC Input'!#REF!&lt;50000),'IOC Input'!#REF!,IF(AND('IOC Input'!#REF!="M-OP",'IOC Input'!#REF!&gt;=50000),'IOC Input'!#REF!,""))</f>
        <v>#REF!</v>
      </c>
      <c r="I756" s="103" t="e">
        <f>IF(AND('IOC Input'!#REF!="M-OP",'IOC Input'!#REF!&lt;50000),'IOC Input'!#REF!,IF(AND('IOC Input'!#REF!="M-OP",'IOC Input'!#REF!&gt;=50000),'IOC Input'!#REF!,""))</f>
        <v>#REF!</v>
      </c>
      <c r="J756" s="105" t="e">
        <f>IF(AND('IOC Input'!#REF!="M-OP",'IOC Input'!#REF!&lt;50000),RIGHT('IOC Input'!#REF!,6),IF(AND('IOC Input'!#REF!="M-OP",'IOC Input'!#REF!&gt;=50000),RIGHT('IOC Input'!#REF!,6),""))</f>
        <v>#REF!</v>
      </c>
      <c r="K756" s="106" t="e">
        <f>IF(AND('IOC Input'!#REF!="M-OP",'IOC Input'!#REF!="C"),'IOC Input'!#REF!,"")</f>
        <v>#REF!</v>
      </c>
      <c r="L756" s="106" t="e">
        <f>IF(AND('IOC Input'!#REF!="M-OP",'IOC Input'!#REF!="D"),'IOC Input'!#REF!,"")</f>
        <v>#REF!</v>
      </c>
      <c r="M756" t="e">
        <f t="shared" si="79"/>
        <v>#REF!</v>
      </c>
    </row>
    <row r="757" spans="1:13" ht="18.75">
      <c r="A757" s="102" t="s">
        <v>111</v>
      </c>
      <c r="B757" s="103" t="e">
        <f>IF(AND('IOC Input'!#REF!="M-OP",'IOC Input'!#REF!&lt;50000),'IOC Input'!#REF!,IF(AND('IOC Input'!#REF!="M-OP",'IOC Input'!#REF!&gt;=50000),'IOC Input'!#REF!,""))</f>
        <v>#REF!</v>
      </c>
      <c r="C757" s="103" t="e">
        <f>IF(AND('IOC Input'!#REF!="M-OP",'IOC Input'!#REF!&lt;50000),'IOC Input'!#REF!,IF(AND('IOC Input'!#REF!="M-OP",'IOC Input'!#REF!&gt;=50000),'IOC Input'!#REF!,""))</f>
        <v>#REF!</v>
      </c>
      <c r="D757" s="103" t="e">
        <f>IF(AND('IOC Input'!#REF!="M-OP",'IOC Input'!#REF!&lt;50000),'IOC Input'!#REF!,IF(AND('IOC Input'!#REF!="M-OP",'IOC Input'!#REF!&gt;=50000),'IOC Input'!#REF!,""))</f>
        <v>#REF!</v>
      </c>
      <c r="E757" s="103" t="e">
        <f>IF(AND('IOC Input'!#REF!="M-OP",'IOC Input'!#REF!&lt;50000),'IOC Input'!#REF!,IF(AND('IOC Input'!#REF!="M-OP",'IOC Input'!#REF!&gt;=50000),'IOC Input'!#REF!,""))</f>
        <v>#REF!</v>
      </c>
      <c r="F757" s="103" t="e">
        <f>IF(AND('IOC Input'!#REF!="M-OP",'IOC Input'!#REF!&lt;50000),'IOC Input'!#REF!,IF(AND('IOC Input'!#REF!="M-OP",'IOC Input'!#REF!&gt;=50000),'IOC Input'!#REF!,""))</f>
        <v>#REF!</v>
      </c>
      <c r="G757" s="103" t="e">
        <f>IF(AND('IOC Input'!#REF!="M-OP",'IOC Input'!#REF!&lt;50000),'IOC Input'!#REF!,IF(AND('IOC Input'!#REF!="M-OP",'IOC Input'!#REF!&gt;=50000),'IOC Input'!#REF!,""))</f>
        <v>#REF!</v>
      </c>
      <c r="H757" s="103" t="e">
        <f>IF(AND('IOC Input'!#REF!="M-OP",'IOC Input'!#REF!&lt;50000),'IOC Input'!#REF!,IF(AND('IOC Input'!#REF!="M-OP",'IOC Input'!#REF!&gt;=50000),'IOC Input'!#REF!,""))</f>
        <v>#REF!</v>
      </c>
      <c r="I757" s="103" t="e">
        <f>IF(AND('IOC Input'!#REF!="M-OP",'IOC Input'!#REF!&lt;50000),'IOC Input'!#REF!,IF(AND('IOC Input'!#REF!="M-OP",'IOC Input'!#REF!&gt;=50000),'IOC Input'!#REF!,""))</f>
        <v>#REF!</v>
      </c>
      <c r="J757" s="105" t="e">
        <f>IF(AND('IOC Input'!#REF!="M-OP",'IOC Input'!#REF!&lt;50000),RIGHT('IOC Input'!#REF!,6),IF(AND('IOC Input'!#REF!="M-OP",'IOC Input'!#REF!&gt;=50000),RIGHT('IOC Input'!#REF!,6),""))</f>
        <v>#REF!</v>
      </c>
      <c r="K757" s="106" t="e">
        <f>IF(AND('IOC Input'!#REF!="M-OP",'IOC Input'!#REF!="C"),'IOC Input'!#REF!,"")</f>
        <v>#REF!</v>
      </c>
      <c r="L757" s="106" t="e">
        <f>IF(AND('IOC Input'!#REF!="M-OP",'IOC Input'!#REF!="D"),'IOC Input'!#REF!,"")</f>
        <v>#REF!</v>
      </c>
      <c r="M757" t="e">
        <f t="shared" si="79"/>
        <v>#REF!</v>
      </c>
    </row>
    <row r="758" spans="1:13" ht="18.75">
      <c r="A758" s="102" t="s">
        <v>111</v>
      </c>
      <c r="B758" s="103" t="e">
        <f>IF(AND('IOC Input'!#REF!="M-OP",'IOC Input'!#REF!&lt;50000),'IOC Input'!#REF!,IF(AND('IOC Input'!#REF!="M-OP",'IOC Input'!#REF!&gt;=50000),'IOC Input'!#REF!,""))</f>
        <v>#REF!</v>
      </c>
      <c r="C758" s="103" t="e">
        <f>IF(AND('IOC Input'!#REF!="M-OP",'IOC Input'!#REF!&lt;50000),'IOC Input'!#REF!,IF(AND('IOC Input'!#REF!="M-OP",'IOC Input'!#REF!&gt;=50000),'IOC Input'!#REF!,""))</f>
        <v>#REF!</v>
      </c>
      <c r="D758" s="103" t="e">
        <f>IF(AND('IOC Input'!#REF!="M-OP",'IOC Input'!#REF!&lt;50000),'IOC Input'!#REF!,IF(AND('IOC Input'!#REF!="M-OP",'IOC Input'!#REF!&gt;=50000),'IOC Input'!#REF!,""))</f>
        <v>#REF!</v>
      </c>
      <c r="E758" s="103" t="e">
        <f>IF(AND('IOC Input'!#REF!="M-OP",'IOC Input'!#REF!&lt;50000),'IOC Input'!#REF!,IF(AND('IOC Input'!#REF!="M-OP",'IOC Input'!#REF!&gt;=50000),'IOC Input'!#REF!,""))</f>
        <v>#REF!</v>
      </c>
      <c r="F758" s="103" t="e">
        <f>IF(AND('IOC Input'!#REF!="M-OP",'IOC Input'!#REF!&lt;50000),'IOC Input'!#REF!,IF(AND('IOC Input'!#REF!="M-OP",'IOC Input'!#REF!&gt;=50000),'IOC Input'!#REF!,""))</f>
        <v>#REF!</v>
      </c>
      <c r="G758" s="103" t="e">
        <f>IF(AND('IOC Input'!#REF!="M-OP",'IOC Input'!#REF!&lt;50000),'IOC Input'!#REF!,IF(AND('IOC Input'!#REF!="M-OP",'IOC Input'!#REF!&gt;=50000),'IOC Input'!#REF!,""))</f>
        <v>#REF!</v>
      </c>
      <c r="H758" s="107"/>
      <c r="I758" s="103" t="e">
        <f>IF(AND('IOC Input'!#REF!="M-OP",'IOC Input'!#REF!&lt;50000),'IOC Input'!#REF!,IF(AND('IOC Input'!#REF!="M-OP",'IOC Input'!#REF!&gt;=50000),'IOC Input'!#REF!,""))</f>
        <v>#REF!</v>
      </c>
      <c r="J758" s="105" t="e">
        <f>IF(AND('IOC Input'!#REF!="M-OP",'IOC Input'!#REF!&lt;50000),RIGHT('IOC Input'!#REF!,6),IF(AND('IOC Input'!#REF!="M-OP",'IOC Input'!#REF!&gt;=50000),RIGHT('IOC Input'!#REF!,6),""))</f>
        <v>#REF!</v>
      </c>
      <c r="K758" s="106" t="e">
        <f>IF(AND('IOC Input'!#REF!="M-OP",'IOC Input'!#REF!="C"),'IOC Input'!#REF!,"")</f>
        <v>#REF!</v>
      </c>
      <c r="L758" s="106" t="e">
        <f>IF(AND('IOC Input'!#REF!="M-OP",'IOC Input'!#REF!="D"),'IOC Input'!#REF!,"")</f>
        <v>#REF!</v>
      </c>
      <c r="M758" t="e">
        <f t="shared" si="79"/>
        <v>#REF!</v>
      </c>
    </row>
    <row r="759" spans="1:13" ht="18.75">
      <c r="A759" s="102"/>
      <c r="B759" s="103"/>
      <c r="C759" s="104"/>
      <c r="D759" s="103"/>
      <c r="E759" s="104"/>
      <c r="F759" s="103"/>
      <c r="G759" s="103"/>
      <c r="H759" s="104"/>
      <c r="I759" s="103"/>
      <c r="J759" s="105"/>
      <c r="K759" s="106"/>
      <c r="L759" s="106"/>
    </row>
    <row r="760" spans="1:13" ht="18.75">
      <c r="A760" s="102" t="s">
        <v>111</v>
      </c>
      <c r="B760" s="103" t="e">
        <f>IF(AND('IOC Input'!#REF!="M-OP",'IOC Input'!#REF!&lt;50000),"119503",IF(AND('IOC Input'!#REF!="M-OP",'IOC Input'!#REF!&gt;=50000),"119500",""))</f>
        <v>#REF!</v>
      </c>
      <c r="C760" s="104"/>
      <c r="D760" s="103"/>
      <c r="E760" s="104"/>
      <c r="F760" s="103"/>
      <c r="G760" s="103"/>
      <c r="H760" s="103" t="e">
        <f>IF(AND('IOC Input'!#REF!="M-OP",'IOC Input'!#REF!&lt;50000),'IOC Input'!#REF!,IF(AND('IOC Input'!#REF!="M-OP",'IOC Input'!#REF!&gt;=50000),'IOC Input'!#REF!,""))</f>
        <v>#REF!</v>
      </c>
      <c r="I760" s="103" t="e">
        <f>+I761</f>
        <v>#REF!</v>
      </c>
      <c r="J760" s="105" t="e">
        <f>+J761</f>
        <v>#REF!</v>
      </c>
      <c r="K760" s="106" t="e">
        <f>IF(AND('IOC Input'!#REF!="M-OP",'IOC Input'!#REF!="C"),'IOC Input'!#REF!,"")</f>
        <v>#REF!</v>
      </c>
      <c r="L760" s="106" t="e">
        <f>IF(AND('IOC Input'!#REF!="M-OP",'IOC Input'!#REF!="D"),'IOC Input'!#REF!,"")</f>
        <v>#REF!</v>
      </c>
      <c r="M760" t="e">
        <f>IF(SUM(K760:L760)&gt;0,1,0)</f>
        <v>#REF!</v>
      </c>
    </row>
    <row r="761" spans="1:13" ht="18.75">
      <c r="A761" s="102" t="s">
        <v>111</v>
      </c>
      <c r="B761" s="103" t="e">
        <f>IF(AND('IOC Input'!#REF!="M-OP",'IOC Input'!#REF!&lt;50000),'IOC Input'!#REF!,IF(AND('IOC Input'!#REF!="M-OP",'IOC Input'!#REF!&gt;=50000),'IOC Input'!#REF!,""))</f>
        <v>#REF!</v>
      </c>
      <c r="C761" s="103" t="e">
        <f>IF(AND('IOC Input'!#REF!="M-OP",'IOC Input'!#REF!&lt;50000),'IOC Input'!#REF!,IF(AND('IOC Input'!#REF!="M-OP",'IOC Input'!#REF!&gt;=50000),'IOC Input'!#REF!,""))</f>
        <v>#REF!</v>
      </c>
      <c r="D761" s="103" t="e">
        <f>IF(AND('IOC Input'!#REF!="M-OP",'IOC Input'!#REF!&lt;50000),'IOC Input'!#REF!,IF(AND('IOC Input'!#REF!="M-OP",'IOC Input'!#REF!&gt;=50000),'IOC Input'!#REF!,""))</f>
        <v>#REF!</v>
      </c>
      <c r="E761" s="103" t="e">
        <f>IF(AND('IOC Input'!#REF!="M-OP",'IOC Input'!#REF!&lt;50000),'IOC Input'!#REF!,IF(AND('IOC Input'!#REF!="M-OP",'IOC Input'!#REF!&gt;=50000),'IOC Input'!#REF!,""))</f>
        <v>#REF!</v>
      </c>
      <c r="F761" s="103" t="e">
        <f>IF(AND('IOC Input'!#REF!="M-OP",'IOC Input'!#REF!&lt;50000),'IOC Input'!#REF!,IF(AND('IOC Input'!#REF!="M-OP",'IOC Input'!#REF!&gt;=50000),'IOC Input'!#REF!,""))</f>
        <v>#REF!</v>
      </c>
      <c r="G761" s="103" t="e">
        <f>IF(AND('IOC Input'!#REF!="M-OP",'IOC Input'!#REF!&lt;50000),'IOC Input'!#REF!,IF(AND('IOC Input'!#REF!="M-OP",'IOC Input'!#REF!&gt;=50000),'IOC Input'!#REF!,""))</f>
        <v>#REF!</v>
      </c>
      <c r="H761" s="103" t="e">
        <f>IF(AND('IOC Input'!#REF!="M-OP",'IOC Input'!#REF!&lt;50000),'IOC Input'!#REF!,IF(AND('IOC Input'!#REF!="M-OP",'IOC Input'!#REF!&gt;=50000),'IOC Input'!#REF!,""))</f>
        <v>#REF!</v>
      </c>
      <c r="I761" s="103" t="e">
        <f>IF(AND('IOC Input'!#REF!="M-OP",'IOC Input'!#REF!&lt;50000),'IOC Input'!#REF!,IF(AND('IOC Input'!#REF!="M-OP",'IOC Input'!#REF!&gt;=50000),'IOC Input'!#REF!,""))</f>
        <v>#REF!</v>
      </c>
      <c r="J761" s="105" t="e">
        <f>IF(AND('IOC Input'!#REF!="M-OP",'IOC Input'!#REF!&lt;50000),RIGHT('IOC Input'!#REF!,6),IF(AND('IOC Input'!#REF!="M-OP",'IOC Input'!#REF!&gt;=50000),RIGHT('IOC Input'!#REF!,6),""))</f>
        <v>#REF!</v>
      </c>
      <c r="K761" s="106" t="e">
        <f>IF(AND('IOC Input'!#REF!="M-OP",'IOC Input'!#REF!="C"),'IOC Input'!#REF!,"")</f>
        <v>#REF!</v>
      </c>
      <c r="L761" s="106" t="e">
        <f>IF(AND('IOC Input'!#REF!="M-OP",'IOC Input'!#REF!="D"),'IOC Input'!#REF!,"")</f>
        <v>#REF!</v>
      </c>
      <c r="M761" t="e">
        <f t="shared" ref="M761:M767" si="80">IF(SUM(K761:L761)&gt;0,1,0)</f>
        <v>#REF!</v>
      </c>
    </row>
    <row r="762" spans="1:13" ht="18.75">
      <c r="A762" s="102" t="s">
        <v>111</v>
      </c>
      <c r="B762" s="103" t="e">
        <f>IF(AND('IOC Input'!#REF!="M-OP",'IOC Input'!#REF!&lt;50000),'IOC Input'!#REF!,IF(AND('IOC Input'!#REF!="M-OP",'IOC Input'!#REF!&gt;=50000),'IOC Input'!#REF!,""))</f>
        <v>#REF!</v>
      </c>
      <c r="C762" s="103" t="e">
        <f>IF(AND('IOC Input'!#REF!="M-OP",'IOC Input'!#REF!&lt;50000),'IOC Input'!#REF!,IF(AND('IOC Input'!#REF!="M-OP",'IOC Input'!#REF!&gt;=50000),'IOC Input'!#REF!,""))</f>
        <v>#REF!</v>
      </c>
      <c r="D762" s="103" t="e">
        <f>IF(AND('IOC Input'!#REF!="M-OP",'IOC Input'!#REF!&lt;50000),'IOC Input'!#REF!,IF(AND('IOC Input'!#REF!="M-OP",'IOC Input'!#REF!&gt;=50000),'IOC Input'!#REF!,""))</f>
        <v>#REF!</v>
      </c>
      <c r="E762" s="103" t="e">
        <f>IF(AND('IOC Input'!#REF!="M-OP",'IOC Input'!#REF!&lt;50000),'IOC Input'!#REF!,IF(AND('IOC Input'!#REF!="M-OP",'IOC Input'!#REF!&gt;=50000),'IOC Input'!#REF!,""))</f>
        <v>#REF!</v>
      </c>
      <c r="F762" s="103" t="e">
        <f>IF(AND('IOC Input'!#REF!="M-OP",'IOC Input'!#REF!&lt;50000),'IOC Input'!#REF!,IF(AND('IOC Input'!#REF!="M-OP",'IOC Input'!#REF!&gt;=50000),'IOC Input'!#REF!,""))</f>
        <v>#REF!</v>
      </c>
      <c r="G762" s="103" t="e">
        <f>IF(AND('IOC Input'!#REF!="M-OP",'IOC Input'!#REF!&lt;50000),'IOC Input'!#REF!,IF(AND('IOC Input'!#REF!="M-OP",'IOC Input'!#REF!&gt;=50000),'IOC Input'!#REF!,""))</f>
        <v>#REF!</v>
      </c>
      <c r="H762" s="103" t="e">
        <f>IF(AND('IOC Input'!#REF!="M-OP",'IOC Input'!#REF!&lt;50000),'IOC Input'!#REF!,IF(AND('IOC Input'!#REF!="M-OP",'IOC Input'!#REF!&gt;=50000),'IOC Input'!#REF!,""))</f>
        <v>#REF!</v>
      </c>
      <c r="I762" s="103" t="e">
        <f>IF(AND('IOC Input'!#REF!="M-OP",'IOC Input'!#REF!&lt;50000),'IOC Input'!#REF!,IF(AND('IOC Input'!#REF!="M-OP",'IOC Input'!#REF!&gt;=50000),'IOC Input'!#REF!,""))</f>
        <v>#REF!</v>
      </c>
      <c r="J762" s="105" t="e">
        <f>IF(AND('IOC Input'!#REF!="M-OP",'IOC Input'!#REF!&lt;50000),RIGHT('IOC Input'!#REF!,6),IF(AND('IOC Input'!#REF!="M-OP",'IOC Input'!#REF!&gt;=50000),RIGHT('IOC Input'!#REF!,6),""))</f>
        <v>#REF!</v>
      </c>
      <c r="K762" s="106" t="e">
        <f>IF(AND('IOC Input'!#REF!="M-OP",'IOC Input'!#REF!="C"),'IOC Input'!#REF!,"")</f>
        <v>#REF!</v>
      </c>
      <c r="L762" s="106" t="e">
        <f>IF(AND('IOC Input'!#REF!="M-OP",'IOC Input'!#REF!="D"),'IOC Input'!#REF!,"")</f>
        <v>#REF!</v>
      </c>
      <c r="M762" t="e">
        <f t="shared" si="80"/>
        <v>#REF!</v>
      </c>
    </row>
    <row r="763" spans="1:13" ht="18.75">
      <c r="A763" s="102" t="s">
        <v>111</v>
      </c>
      <c r="B763" s="103" t="e">
        <f>IF(AND('IOC Input'!#REF!="M-OP",'IOC Input'!#REF!&lt;50000),'IOC Input'!#REF!,IF(AND('IOC Input'!#REF!="M-OP",'IOC Input'!#REF!&gt;=50000),'IOC Input'!#REF!,""))</f>
        <v>#REF!</v>
      </c>
      <c r="C763" s="103" t="e">
        <f>IF(AND('IOC Input'!#REF!="M-OP",'IOC Input'!#REF!&lt;50000),'IOC Input'!#REF!,IF(AND('IOC Input'!#REF!="M-OP",'IOC Input'!#REF!&gt;=50000),'IOC Input'!#REF!,""))</f>
        <v>#REF!</v>
      </c>
      <c r="D763" s="103" t="e">
        <f>IF(AND('IOC Input'!#REF!="M-OP",'IOC Input'!#REF!&lt;50000),'IOC Input'!#REF!,IF(AND('IOC Input'!#REF!="M-OP",'IOC Input'!#REF!&gt;=50000),'IOC Input'!#REF!,""))</f>
        <v>#REF!</v>
      </c>
      <c r="E763" s="103" t="e">
        <f>IF(AND('IOC Input'!#REF!="M-OP",'IOC Input'!#REF!&lt;50000),'IOC Input'!#REF!,IF(AND('IOC Input'!#REF!="M-OP",'IOC Input'!#REF!&gt;=50000),'IOC Input'!#REF!,""))</f>
        <v>#REF!</v>
      </c>
      <c r="F763" s="103" t="e">
        <f>IF(AND('IOC Input'!#REF!="M-OP",'IOC Input'!#REF!&lt;50000),'IOC Input'!#REF!,IF(AND('IOC Input'!#REF!="M-OP",'IOC Input'!#REF!&gt;=50000),'IOC Input'!#REF!,""))</f>
        <v>#REF!</v>
      </c>
      <c r="G763" s="103" t="e">
        <f>IF(AND('IOC Input'!#REF!="M-OP",'IOC Input'!#REF!&lt;50000),'IOC Input'!#REF!,IF(AND('IOC Input'!#REF!="M-OP",'IOC Input'!#REF!&gt;=50000),'IOC Input'!#REF!,""))</f>
        <v>#REF!</v>
      </c>
      <c r="H763" s="103" t="e">
        <f>IF(AND('IOC Input'!#REF!="M-OP",'IOC Input'!#REF!&lt;50000),'IOC Input'!#REF!,IF(AND('IOC Input'!#REF!="M-OP",'IOC Input'!#REF!&gt;=50000),'IOC Input'!#REF!,""))</f>
        <v>#REF!</v>
      </c>
      <c r="I763" s="103" t="e">
        <f>IF(AND('IOC Input'!#REF!="M-OP",'IOC Input'!#REF!&lt;50000),'IOC Input'!#REF!,IF(AND('IOC Input'!#REF!="M-OP",'IOC Input'!#REF!&gt;=50000),'IOC Input'!#REF!,""))</f>
        <v>#REF!</v>
      </c>
      <c r="J763" s="105" t="e">
        <f>IF(AND('IOC Input'!#REF!="M-OP",'IOC Input'!#REF!&lt;50000),RIGHT('IOC Input'!#REF!,6),IF(AND('IOC Input'!#REF!="M-OP",'IOC Input'!#REF!&gt;=50000),RIGHT('IOC Input'!#REF!,6),""))</f>
        <v>#REF!</v>
      </c>
      <c r="K763" s="106" t="e">
        <f>IF(AND('IOC Input'!#REF!="M-OP",'IOC Input'!#REF!="C"),'IOC Input'!#REF!,"")</f>
        <v>#REF!</v>
      </c>
      <c r="L763" s="106" t="e">
        <f>IF(AND('IOC Input'!#REF!="M-OP",'IOC Input'!#REF!="D"),'IOC Input'!#REF!,"")</f>
        <v>#REF!</v>
      </c>
      <c r="M763" t="e">
        <f t="shared" si="80"/>
        <v>#REF!</v>
      </c>
    </row>
    <row r="764" spans="1:13" ht="18.75">
      <c r="A764" s="102" t="s">
        <v>111</v>
      </c>
      <c r="B764" s="103" t="e">
        <f>IF(AND('IOC Input'!#REF!="M-OP",'IOC Input'!#REF!&lt;50000),'IOC Input'!#REF!,IF(AND('IOC Input'!#REF!="M-OP",'IOC Input'!#REF!&gt;=50000),'IOC Input'!#REF!,""))</f>
        <v>#REF!</v>
      </c>
      <c r="C764" s="103" t="e">
        <f>IF(AND('IOC Input'!#REF!="M-OP",'IOC Input'!#REF!&lt;50000),'IOC Input'!#REF!,IF(AND('IOC Input'!#REF!="M-OP",'IOC Input'!#REF!&gt;=50000),'IOC Input'!#REF!,""))</f>
        <v>#REF!</v>
      </c>
      <c r="D764" s="103" t="e">
        <f>IF(AND('IOC Input'!#REF!="M-OP",'IOC Input'!#REF!&lt;50000),'IOC Input'!#REF!,IF(AND('IOC Input'!#REF!="M-OP",'IOC Input'!#REF!&gt;=50000),'IOC Input'!#REF!,""))</f>
        <v>#REF!</v>
      </c>
      <c r="E764" s="103" t="e">
        <f>IF(AND('IOC Input'!#REF!="M-OP",'IOC Input'!#REF!&lt;50000),'IOC Input'!#REF!,IF(AND('IOC Input'!#REF!="M-OP",'IOC Input'!#REF!&gt;=50000),'IOC Input'!#REF!,""))</f>
        <v>#REF!</v>
      </c>
      <c r="F764" s="103" t="e">
        <f>IF(AND('IOC Input'!#REF!="M-OP",'IOC Input'!#REF!&lt;50000),'IOC Input'!#REF!,IF(AND('IOC Input'!#REF!="M-OP",'IOC Input'!#REF!&gt;=50000),'IOC Input'!#REF!,""))</f>
        <v>#REF!</v>
      </c>
      <c r="G764" s="103" t="e">
        <f>IF(AND('IOC Input'!#REF!="M-OP",'IOC Input'!#REF!&lt;50000),'IOC Input'!#REF!,IF(AND('IOC Input'!#REF!="M-OP",'IOC Input'!#REF!&gt;=50000),'IOC Input'!#REF!,""))</f>
        <v>#REF!</v>
      </c>
      <c r="H764" s="103" t="e">
        <f>IF(AND('IOC Input'!#REF!="M-OP",'IOC Input'!#REF!&lt;50000),'IOC Input'!#REF!,IF(AND('IOC Input'!#REF!="M-OP",'IOC Input'!#REF!&gt;=50000),'IOC Input'!#REF!,""))</f>
        <v>#REF!</v>
      </c>
      <c r="I764" s="103" t="e">
        <f>IF(AND('IOC Input'!#REF!="M-OP",'IOC Input'!#REF!&lt;50000),'IOC Input'!#REF!,IF(AND('IOC Input'!#REF!="M-OP",'IOC Input'!#REF!&gt;=50000),'IOC Input'!#REF!,""))</f>
        <v>#REF!</v>
      </c>
      <c r="J764" s="105" t="e">
        <f>IF(AND('IOC Input'!#REF!="M-OP",'IOC Input'!#REF!&lt;50000),RIGHT('IOC Input'!#REF!,6),IF(AND('IOC Input'!#REF!="M-OP",'IOC Input'!#REF!&gt;=50000),RIGHT('IOC Input'!#REF!,6),""))</f>
        <v>#REF!</v>
      </c>
      <c r="K764" s="106" t="e">
        <f>IF(AND('IOC Input'!#REF!="M-OP",'IOC Input'!#REF!="C"),'IOC Input'!#REF!,"")</f>
        <v>#REF!</v>
      </c>
      <c r="L764" s="106" t="e">
        <f>IF(AND('IOC Input'!#REF!="M-OP",'IOC Input'!#REF!="D"),'IOC Input'!#REF!,"")</f>
        <v>#REF!</v>
      </c>
      <c r="M764" t="e">
        <f t="shared" si="80"/>
        <v>#REF!</v>
      </c>
    </row>
    <row r="765" spans="1:13" ht="18.75">
      <c r="A765" s="102" t="s">
        <v>111</v>
      </c>
      <c r="B765" s="103" t="e">
        <f>IF(AND('IOC Input'!#REF!="M-OP",'IOC Input'!#REF!&lt;50000),'IOC Input'!#REF!,IF(AND('IOC Input'!#REF!="M-OP",'IOC Input'!#REF!&gt;=50000),'IOC Input'!#REF!,""))</f>
        <v>#REF!</v>
      </c>
      <c r="C765" s="103" t="e">
        <f>IF(AND('IOC Input'!#REF!="M-OP",'IOC Input'!#REF!&lt;50000),'IOC Input'!#REF!,IF(AND('IOC Input'!#REF!="M-OP",'IOC Input'!#REF!&gt;=50000),'IOC Input'!#REF!,""))</f>
        <v>#REF!</v>
      </c>
      <c r="D765" s="103" t="e">
        <f>IF(AND('IOC Input'!#REF!="M-OP",'IOC Input'!#REF!&lt;50000),'IOC Input'!#REF!,IF(AND('IOC Input'!#REF!="M-OP",'IOC Input'!#REF!&gt;=50000),'IOC Input'!#REF!,""))</f>
        <v>#REF!</v>
      </c>
      <c r="E765" s="103" t="e">
        <f>IF(AND('IOC Input'!#REF!="M-OP",'IOC Input'!#REF!&lt;50000),'IOC Input'!#REF!,IF(AND('IOC Input'!#REF!="M-OP",'IOC Input'!#REF!&gt;=50000),'IOC Input'!#REF!,""))</f>
        <v>#REF!</v>
      </c>
      <c r="F765" s="103" t="e">
        <f>IF(AND('IOC Input'!#REF!="M-OP",'IOC Input'!#REF!&lt;50000),'IOC Input'!#REF!,IF(AND('IOC Input'!#REF!="M-OP",'IOC Input'!#REF!&gt;=50000),'IOC Input'!#REF!,""))</f>
        <v>#REF!</v>
      </c>
      <c r="G765" s="103" t="e">
        <f>IF(AND('IOC Input'!#REF!="M-OP",'IOC Input'!#REF!&lt;50000),'IOC Input'!#REF!,IF(AND('IOC Input'!#REF!="M-OP",'IOC Input'!#REF!&gt;=50000),'IOC Input'!#REF!,""))</f>
        <v>#REF!</v>
      </c>
      <c r="H765" s="103" t="e">
        <f>IF(AND('IOC Input'!#REF!="M-OP",'IOC Input'!#REF!&lt;50000),'IOC Input'!#REF!,IF(AND('IOC Input'!#REF!="M-OP",'IOC Input'!#REF!&gt;=50000),'IOC Input'!#REF!,""))</f>
        <v>#REF!</v>
      </c>
      <c r="I765" s="103" t="e">
        <f>IF(AND('IOC Input'!#REF!="M-OP",'IOC Input'!#REF!&lt;50000),'IOC Input'!#REF!,IF(AND('IOC Input'!#REF!="M-OP",'IOC Input'!#REF!&gt;=50000),'IOC Input'!#REF!,""))</f>
        <v>#REF!</v>
      </c>
      <c r="J765" s="105" t="e">
        <f>IF(AND('IOC Input'!#REF!="M-OP",'IOC Input'!#REF!&lt;50000),RIGHT('IOC Input'!#REF!,6),IF(AND('IOC Input'!#REF!="M-OP",'IOC Input'!#REF!&gt;=50000),RIGHT('IOC Input'!#REF!,6),""))</f>
        <v>#REF!</v>
      </c>
      <c r="K765" s="106" t="e">
        <f>IF(AND('IOC Input'!#REF!="M-OP",'IOC Input'!#REF!="C"),'IOC Input'!#REF!,"")</f>
        <v>#REF!</v>
      </c>
      <c r="L765" s="106" t="e">
        <f>IF(AND('IOC Input'!#REF!="M-OP",'IOC Input'!#REF!="D"),'IOC Input'!#REF!,"")</f>
        <v>#REF!</v>
      </c>
      <c r="M765" t="e">
        <f t="shared" si="80"/>
        <v>#REF!</v>
      </c>
    </row>
    <row r="766" spans="1:13" ht="18.75">
      <c r="A766" s="102" t="s">
        <v>111</v>
      </c>
      <c r="B766" s="103" t="e">
        <f>IF(AND('IOC Input'!#REF!="M-OP",'IOC Input'!#REF!&lt;50000),'IOC Input'!#REF!,IF(AND('IOC Input'!#REF!="M-OP",'IOC Input'!#REF!&gt;=50000),'IOC Input'!#REF!,""))</f>
        <v>#REF!</v>
      </c>
      <c r="C766" s="103" t="e">
        <f>IF(AND('IOC Input'!#REF!="M-OP",'IOC Input'!#REF!&lt;50000),'IOC Input'!#REF!,IF(AND('IOC Input'!#REF!="M-OP",'IOC Input'!#REF!&gt;=50000),'IOC Input'!#REF!,""))</f>
        <v>#REF!</v>
      </c>
      <c r="D766" s="103" t="e">
        <f>IF(AND('IOC Input'!#REF!="M-OP",'IOC Input'!#REF!&lt;50000),'IOC Input'!#REF!,IF(AND('IOC Input'!#REF!="M-OP",'IOC Input'!#REF!&gt;=50000),'IOC Input'!#REF!,""))</f>
        <v>#REF!</v>
      </c>
      <c r="E766" s="103" t="e">
        <f>IF(AND('IOC Input'!#REF!="M-OP",'IOC Input'!#REF!&lt;50000),'IOC Input'!#REF!,IF(AND('IOC Input'!#REF!="M-OP",'IOC Input'!#REF!&gt;=50000),'IOC Input'!#REF!,""))</f>
        <v>#REF!</v>
      </c>
      <c r="F766" s="103" t="e">
        <f>IF(AND('IOC Input'!#REF!="M-OP",'IOC Input'!#REF!&lt;50000),'IOC Input'!#REF!,IF(AND('IOC Input'!#REF!="M-OP",'IOC Input'!#REF!&gt;=50000),'IOC Input'!#REF!,""))</f>
        <v>#REF!</v>
      </c>
      <c r="G766" s="103" t="e">
        <f>IF(AND('IOC Input'!#REF!="M-OP",'IOC Input'!#REF!&lt;50000),'IOC Input'!#REF!,IF(AND('IOC Input'!#REF!="M-OP",'IOC Input'!#REF!&gt;=50000),'IOC Input'!#REF!,""))</f>
        <v>#REF!</v>
      </c>
      <c r="H766" s="103" t="e">
        <f>IF(AND('IOC Input'!#REF!="M-OP",'IOC Input'!#REF!&lt;50000),'IOC Input'!#REF!,IF(AND('IOC Input'!#REF!="M-OP",'IOC Input'!#REF!&gt;=50000),'IOC Input'!#REF!,""))</f>
        <v>#REF!</v>
      </c>
      <c r="I766" s="103" t="e">
        <f>IF(AND('IOC Input'!#REF!="M-OP",'IOC Input'!#REF!&lt;50000),'IOC Input'!#REF!,IF(AND('IOC Input'!#REF!="M-OP",'IOC Input'!#REF!&gt;=50000),'IOC Input'!#REF!,""))</f>
        <v>#REF!</v>
      </c>
      <c r="J766" s="105" t="e">
        <f>IF(AND('IOC Input'!#REF!="M-OP",'IOC Input'!#REF!&lt;50000),RIGHT('IOC Input'!#REF!,6),IF(AND('IOC Input'!#REF!="M-OP",'IOC Input'!#REF!&gt;=50000),RIGHT('IOC Input'!#REF!,6),""))</f>
        <v>#REF!</v>
      </c>
      <c r="K766" s="106" t="e">
        <f>IF(AND('IOC Input'!#REF!="M-OP",'IOC Input'!#REF!="C"),'IOC Input'!#REF!,"")</f>
        <v>#REF!</v>
      </c>
      <c r="L766" s="106" t="e">
        <f>IF(AND('IOC Input'!#REF!="M-OP",'IOC Input'!#REF!="D"),'IOC Input'!#REF!,"")</f>
        <v>#REF!</v>
      </c>
      <c r="M766" t="e">
        <f t="shared" si="80"/>
        <v>#REF!</v>
      </c>
    </row>
    <row r="767" spans="1:13" ht="18.75">
      <c r="A767" s="102" t="s">
        <v>111</v>
      </c>
      <c r="B767" s="103" t="e">
        <f>IF(AND('IOC Input'!#REF!="M-OP",'IOC Input'!#REF!&lt;50000),'IOC Input'!#REF!,IF(AND('IOC Input'!#REF!="M-OP",'IOC Input'!#REF!&gt;=50000),'IOC Input'!#REF!,""))</f>
        <v>#REF!</v>
      </c>
      <c r="C767" s="103" t="e">
        <f>IF(AND('IOC Input'!#REF!="M-OP",'IOC Input'!#REF!&lt;50000),'IOC Input'!#REF!,IF(AND('IOC Input'!#REF!="M-OP",'IOC Input'!#REF!&gt;=50000),'IOC Input'!#REF!,""))</f>
        <v>#REF!</v>
      </c>
      <c r="D767" s="103" t="e">
        <f>IF(AND('IOC Input'!#REF!="M-OP",'IOC Input'!#REF!&lt;50000),'IOC Input'!#REF!,IF(AND('IOC Input'!#REF!="M-OP",'IOC Input'!#REF!&gt;=50000),'IOC Input'!#REF!,""))</f>
        <v>#REF!</v>
      </c>
      <c r="E767" s="103" t="e">
        <f>IF(AND('IOC Input'!#REF!="M-OP",'IOC Input'!#REF!&lt;50000),'IOC Input'!#REF!,IF(AND('IOC Input'!#REF!="M-OP",'IOC Input'!#REF!&gt;=50000),'IOC Input'!#REF!,""))</f>
        <v>#REF!</v>
      </c>
      <c r="F767" s="103" t="e">
        <f>IF(AND('IOC Input'!#REF!="M-OP",'IOC Input'!#REF!&lt;50000),'IOC Input'!#REF!,IF(AND('IOC Input'!#REF!="M-OP",'IOC Input'!#REF!&gt;=50000),'IOC Input'!#REF!,""))</f>
        <v>#REF!</v>
      </c>
      <c r="G767" s="103" t="e">
        <f>IF(AND('IOC Input'!#REF!="M-OP",'IOC Input'!#REF!&lt;50000),'IOC Input'!#REF!,IF(AND('IOC Input'!#REF!="M-OP",'IOC Input'!#REF!&gt;=50000),'IOC Input'!#REF!,""))</f>
        <v>#REF!</v>
      </c>
      <c r="H767" s="107"/>
      <c r="I767" s="103" t="e">
        <f>IF(AND('IOC Input'!#REF!="M-OP",'IOC Input'!#REF!&lt;50000),'IOC Input'!#REF!,IF(AND('IOC Input'!#REF!="M-OP",'IOC Input'!#REF!&gt;=50000),'IOC Input'!#REF!,""))</f>
        <v>#REF!</v>
      </c>
      <c r="J767" s="105" t="e">
        <f>IF(AND('IOC Input'!#REF!="M-OP",'IOC Input'!#REF!&lt;50000),RIGHT('IOC Input'!#REF!,6),IF(AND('IOC Input'!#REF!="M-OP",'IOC Input'!#REF!&gt;=50000),RIGHT('IOC Input'!#REF!,6),""))</f>
        <v>#REF!</v>
      </c>
      <c r="K767" s="106" t="e">
        <f>IF(AND('IOC Input'!#REF!="M-OP",'IOC Input'!#REF!="C"),'IOC Input'!#REF!,"")</f>
        <v>#REF!</v>
      </c>
      <c r="L767" s="106" t="e">
        <f>IF(AND('IOC Input'!#REF!="M-OP",'IOC Input'!#REF!="D"),'IOC Input'!#REF!,"")</f>
        <v>#REF!</v>
      </c>
      <c r="M767" t="e">
        <f t="shared" si="80"/>
        <v>#REF!</v>
      </c>
    </row>
    <row r="768" spans="1:13" ht="18.75">
      <c r="A768" s="102"/>
      <c r="B768" s="103"/>
      <c r="C768" s="104"/>
      <c r="D768" s="103"/>
      <c r="E768" s="104"/>
      <c r="F768" s="103"/>
      <c r="G768" s="103"/>
      <c r="H768" s="104"/>
      <c r="I768" s="103"/>
      <c r="J768" s="105"/>
      <c r="K768" s="106"/>
      <c r="L768" s="106"/>
    </row>
    <row r="769" spans="1:13" ht="18.75">
      <c r="A769" s="102" t="s">
        <v>111</v>
      </c>
      <c r="B769" s="103" t="e">
        <f>IF(AND('IOC Input'!#REF!="M-OP",'IOC Input'!#REF!&lt;50000),"119503",IF(AND('IOC Input'!#REF!="M-OP",'IOC Input'!#REF!&gt;=50000),"119500",""))</f>
        <v>#REF!</v>
      </c>
      <c r="C769" s="104"/>
      <c r="D769" s="103"/>
      <c r="E769" s="104"/>
      <c r="F769" s="103"/>
      <c r="G769" s="103"/>
      <c r="H769" s="103" t="e">
        <f>IF(AND('IOC Input'!#REF!="M-OP",'IOC Input'!#REF!&lt;50000),'IOC Input'!#REF!,IF(AND('IOC Input'!#REF!="M-OP",'IOC Input'!#REF!&gt;=50000),'IOC Input'!#REF!,""))</f>
        <v>#REF!</v>
      </c>
      <c r="I769" s="103" t="e">
        <f>+I770</f>
        <v>#REF!</v>
      </c>
      <c r="J769" s="105" t="e">
        <f>+J770</f>
        <v>#REF!</v>
      </c>
      <c r="K769" s="106" t="e">
        <f>IF(AND('IOC Input'!#REF!="M-OP",'IOC Input'!#REF!="C"),'IOC Input'!#REF!,"")</f>
        <v>#REF!</v>
      </c>
      <c r="L769" s="106" t="e">
        <f>IF(AND('IOC Input'!#REF!="M-OP",'IOC Input'!#REF!="D"),'IOC Input'!#REF!,"")</f>
        <v>#REF!</v>
      </c>
      <c r="M769" t="e">
        <f>IF(SUM(K769:L769)&gt;0,1,0)</f>
        <v>#REF!</v>
      </c>
    </row>
    <row r="770" spans="1:13" ht="18.75">
      <c r="A770" s="102" t="s">
        <v>111</v>
      </c>
      <c r="B770" s="103" t="e">
        <f>IF(AND('IOC Input'!#REF!="M-OP",'IOC Input'!#REF!&lt;50000),'IOC Input'!#REF!,IF(AND('IOC Input'!#REF!="M-OP",'IOC Input'!#REF!&gt;=50000),'IOC Input'!#REF!,""))</f>
        <v>#REF!</v>
      </c>
      <c r="C770" s="103" t="e">
        <f>IF(AND('IOC Input'!#REF!="M-OP",'IOC Input'!#REF!&lt;50000),'IOC Input'!#REF!,IF(AND('IOC Input'!#REF!="M-OP",'IOC Input'!#REF!&gt;=50000),'IOC Input'!#REF!,""))</f>
        <v>#REF!</v>
      </c>
      <c r="D770" s="103" t="e">
        <f>IF(AND('IOC Input'!#REF!="M-OP",'IOC Input'!#REF!&lt;50000),'IOC Input'!#REF!,IF(AND('IOC Input'!#REF!="M-OP",'IOC Input'!#REF!&gt;=50000),'IOC Input'!#REF!,""))</f>
        <v>#REF!</v>
      </c>
      <c r="E770" s="103" t="e">
        <f>IF(AND('IOC Input'!#REF!="M-OP",'IOC Input'!#REF!&lt;50000),'IOC Input'!#REF!,IF(AND('IOC Input'!#REF!="M-OP",'IOC Input'!#REF!&gt;=50000),'IOC Input'!#REF!,""))</f>
        <v>#REF!</v>
      </c>
      <c r="F770" s="103" t="e">
        <f>IF(AND('IOC Input'!#REF!="M-OP",'IOC Input'!#REF!&lt;50000),'IOC Input'!#REF!,IF(AND('IOC Input'!#REF!="M-OP",'IOC Input'!#REF!&gt;=50000),'IOC Input'!#REF!,""))</f>
        <v>#REF!</v>
      </c>
      <c r="G770" s="103" t="e">
        <f>IF(AND('IOC Input'!#REF!="M-OP",'IOC Input'!#REF!&lt;50000),'IOC Input'!#REF!,IF(AND('IOC Input'!#REF!="M-OP",'IOC Input'!#REF!&gt;=50000),'IOC Input'!#REF!,""))</f>
        <v>#REF!</v>
      </c>
      <c r="H770" s="103" t="e">
        <f>IF(AND('IOC Input'!#REF!="M-OP",'IOC Input'!#REF!&lt;50000),'IOC Input'!#REF!,IF(AND('IOC Input'!#REF!="M-OP",'IOC Input'!#REF!&gt;=50000),'IOC Input'!#REF!,""))</f>
        <v>#REF!</v>
      </c>
      <c r="I770" s="103" t="e">
        <f>IF(AND('IOC Input'!#REF!="M-OP",'IOC Input'!#REF!&lt;50000),'IOC Input'!#REF!,IF(AND('IOC Input'!#REF!="M-OP",'IOC Input'!#REF!&gt;=50000),'IOC Input'!#REF!,""))</f>
        <v>#REF!</v>
      </c>
      <c r="J770" s="105" t="e">
        <f>IF(AND('IOC Input'!#REF!="M-OP",'IOC Input'!#REF!&lt;50000),RIGHT('IOC Input'!#REF!,6),IF(AND('IOC Input'!#REF!="M-OP",'IOC Input'!#REF!&gt;=50000),RIGHT('IOC Input'!#REF!,6),""))</f>
        <v>#REF!</v>
      </c>
      <c r="K770" s="106" t="e">
        <f>IF(AND('IOC Input'!#REF!="M-OP",'IOC Input'!#REF!="C"),'IOC Input'!#REF!,"")</f>
        <v>#REF!</v>
      </c>
      <c r="L770" s="106" t="e">
        <f>IF(AND('IOC Input'!#REF!="M-OP",'IOC Input'!#REF!="D"),'IOC Input'!#REF!,"")</f>
        <v>#REF!</v>
      </c>
      <c r="M770" t="e">
        <f t="shared" ref="M770:M776" si="81">IF(SUM(K770:L770)&gt;0,1,0)</f>
        <v>#REF!</v>
      </c>
    </row>
    <row r="771" spans="1:13" ht="18.75">
      <c r="A771" s="102" t="s">
        <v>111</v>
      </c>
      <c r="B771" s="103" t="e">
        <f>IF(AND('IOC Input'!#REF!="M-OP",'IOC Input'!#REF!&lt;50000),'IOC Input'!#REF!,IF(AND('IOC Input'!#REF!="M-OP",'IOC Input'!#REF!&gt;=50000),'IOC Input'!#REF!,""))</f>
        <v>#REF!</v>
      </c>
      <c r="C771" s="103" t="e">
        <f>IF(AND('IOC Input'!#REF!="M-OP",'IOC Input'!#REF!&lt;50000),'IOC Input'!#REF!,IF(AND('IOC Input'!#REF!="M-OP",'IOC Input'!#REF!&gt;=50000),'IOC Input'!#REF!,""))</f>
        <v>#REF!</v>
      </c>
      <c r="D771" s="103" t="e">
        <f>IF(AND('IOC Input'!#REF!="M-OP",'IOC Input'!#REF!&lt;50000),'IOC Input'!#REF!,IF(AND('IOC Input'!#REF!="M-OP",'IOC Input'!#REF!&gt;=50000),'IOC Input'!#REF!,""))</f>
        <v>#REF!</v>
      </c>
      <c r="E771" s="103" t="e">
        <f>IF(AND('IOC Input'!#REF!="M-OP",'IOC Input'!#REF!&lt;50000),'IOC Input'!#REF!,IF(AND('IOC Input'!#REF!="M-OP",'IOC Input'!#REF!&gt;=50000),'IOC Input'!#REF!,""))</f>
        <v>#REF!</v>
      </c>
      <c r="F771" s="103" t="e">
        <f>IF(AND('IOC Input'!#REF!="M-OP",'IOC Input'!#REF!&lt;50000),'IOC Input'!#REF!,IF(AND('IOC Input'!#REF!="M-OP",'IOC Input'!#REF!&gt;=50000),'IOC Input'!#REF!,""))</f>
        <v>#REF!</v>
      </c>
      <c r="G771" s="103" t="e">
        <f>IF(AND('IOC Input'!#REF!="M-OP",'IOC Input'!#REF!&lt;50000),'IOC Input'!#REF!,IF(AND('IOC Input'!#REF!="M-OP",'IOC Input'!#REF!&gt;=50000),'IOC Input'!#REF!,""))</f>
        <v>#REF!</v>
      </c>
      <c r="H771" s="103" t="e">
        <f>IF(AND('IOC Input'!#REF!="M-OP",'IOC Input'!#REF!&lt;50000),'IOC Input'!#REF!,IF(AND('IOC Input'!#REF!="M-OP",'IOC Input'!#REF!&gt;=50000),'IOC Input'!#REF!,""))</f>
        <v>#REF!</v>
      </c>
      <c r="I771" s="103" t="e">
        <f>IF(AND('IOC Input'!#REF!="M-OP",'IOC Input'!#REF!&lt;50000),'IOC Input'!#REF!,IF(AND('IOC Input'!#REF!="M-OP",'IOC Input'!#REF!&gt;=50000),'IOC Input'!#REF!,""))</f>
        <v>#REF!</v>
      </c>
      <c r="J771" s="105" t="e">
        <f>IF(AND('IOC Input'!#REF!="M-OP",'IOC Input'!#REF!&lt;50000),RIGHT('IOC Input'!#REF!,6),IF(AND('IOC Input'!#REF!="M-OP",'IOC Input'!#REF!&gt;=50000),RIGHT('IOC Input'!#REF!,6),""))</f>
        <v>#REF!</v>
      </c>
      <c r="K771" s="106" t="e">
        <f>IF(AND('IOC Input'!#REF!="M-OP",'IOC Input'!#REF!="C"),'IOC Input'!#REF!,"")</f>
        <v>#REF!</v>
      </c>
      <c r="L771" s="106" t="e">
        <f>IF(AND('IOC Input'!#REF!="M-OP",'IOC Input'!#REF!="D"),'IOC Input'!#REF!,"")</f>
        <v>#REF!</v>
      </c>
      <c r="M771" t="e">
        <f t="shared" si="81"/>
        <v>#REF!</v>
      </c>
    </row>
    <row r="772" spans="1:13" ht="18.75">
      <c r="A772" s="102" t="s">
        <v>111</v>
      </c>
      <c r="B772" s="103" t="e">
        <f>IF(AND('IOC Input'!#REF!="M-OP",'IOC Input'!#REF!&lt;50000),'IOC Input'!#REF!,IF(AND('IOC Input'!#REF!="M-OP",'IOC Input'!#REF!&gt;=50000),'IOC Input'!#REF!,""))</f>
        <v>#REF!</v>
      </c>
      <c r="C772" s="103" t="e">
        <f>IF(AND('IOC Input'!#REF!="M-OP",'IOC Input'!#REF!&lt;50000),'IOC Input'!#REF!,IF(AND('IOC Input'!#REF!="M-OP",'IOC Input'!#REF!&gt;=50000),'IOC Input'!#REF!,""))</f>
        <v>#REF!</v>
      </c>
      <c r="D772" s="103" t="e">
        <f>IF(AND('IOC Input'!#REF!="M-OP",'IOC Input'!#REF!&lt;50000),'IOC Input'!#REF!,IF(AND('IOC Input'!#REF!="M-OP",'IOC Input'!#REF!&gt;=50000),'IOC Input'!#REF!,""))</f>
        <v>#REF!</v>
      </c>
      <c r="E772" s="103" t="e">
        <f>IF(AND('IOC Input'!#REF!="M-OP",'IOC Input'!#REF!&lt;50000),'IOC Input'!#REF!,IF(AND('IOC Input'!#REF!="M-OP",'IOC Input'!#REF!&gt;=50000),'IOC Input'!#REF!,""))</f>
        <v>#REF!</v>
      </c>
      <c r="F772" s="103" t="e">
        <f>IF(AND('IOC Input'!#REF!="M-OP",'IOC Input'!#REF!&lt;50000),'IOC Input'!#REF!,IF(AND('IOC Input'!#REF!="M-OP",'IOC Input'!#REF!&gt;=50000),'IOC Input'!#REF!,""))</f>
        <v>#REF!</v>
      </c>
      <c r="G772" s="103" t="e">
        <f>IF(AND('IOC Input'!#REF!="M-OP",'IOC Input'!#REF!&lt;50000),'IOC Input'!#REF!,IF(AND('IOC Input'!#REF!="M-OP",'IOC Input'!#REF!&gt;=50000),'IOC Input'!#REF!,""))</f>
        <v>#REF!</v>
      </c>
      <c r="H772" s="103" t="e">
        <f>IF(AND('IOC Input'!#REF!="M-OP",'IOC Input'!#REF!&lt;50000),'IOC Input'!#REF!,IF(AND('IOC Input'!#REF!="M-OP",'IOC Input'!#REF!&gt;=50000),'IOC Input'!#REF!,""))</f>
        <v>#REF!</v>
      </c>
      <c r="I772" s="103" t="e">
        <f>IF(AND('IOC Input'!#REF!="M-OP",'IOC Input'!#REF!&lt;50000),'IOC Input'!#REF!,IF(AND('IOC Input'!#REF!="M-OP",'IOC Input'!#REF!&gt;=50000),'IOC Input'!#REF!,""))</f>
        <v>#REF!</v>
      </c>
      <c r="J772" s="105" t="e">
        <f>IF(AND('IOC Input'!#REF!="M-OP",'IOC Input'!#REF!&lt;50000),RIGHT('IOC Input'!#REF!,6),IF(AND('IOC Input'!#REF!="M-OP",'IOC Input'!#REF!&gt;=50000),RIGHT('IOC Input'!#REF!,6),""))</f>
        <v>#REF!</v>
      </c>
      <c r="K772" s="106" t="e">
        <f>IF(AND('IOC Input'!#REF!="M-OP",'IOC Input'!#REF!="C"),'IOC Input'!#REF!,"")</f>
        <v>#REF!</v>
      </c>
      <c r="L772" s="106" t="e">
        <f>IF(AND('IOC Input'!#REF!="M-OP",'IOC Input'!#REF!="D"),'IOC Input'!#REF!,"")</f>
        <v>#REF!</v>
      </c>
      <c r="M772" t="e">
        <f t="shared" si="81"/>
        <v>#REF!</v>
      </c>
    </row>
    <row r="773" spans="1:13" ht="18.75">
      <c r="A773" s="102" t="s">
        <v>111</v>
      </c>
      <c r="B773" s="103" t="e">
        <f>IF(AND('IOC Input'!#REF!="M-OP",'IOC Input'!#REF!&lt;50000),'IOC Input'!#REF!,IF(AND('IOC Input'!#REF!="M-OP",'IOC Input'!#REF!&gt;=50000),'IOC Input'!#REF!,""))</f>
        <v>#REF!</v>
      </c>
      <c r="C773" s="103" t="e">
        <f>IF(AND('IOC Input'!#REF!="M-OP",'IOC Input'!#REF!&lt;50000),'IOC Input'!#REF!,IF(AND('IOC Input'!#REF!="M-OP",'IOC Input'!#REF!&gt;=50000),'IOC Input'!#REF!,""))</f>
        <v>#REF!</v>
      </c>
      <c r="D773" s="103" t="e">
        <f>IF(AND('IOC Input'!#REF!="M-OP",'IOC Input'!#REF!&lt;50000),'IOC Input'!#REF!,IF(AND('IOC Input'!#REF!="M-OP",'IOC Input'!#REF!&gt;=50000),'IOC Input'!#REF!,""))</f>
        <v>#REF!</v>
      </c>
      <c r="E773" s="103" t="e">
        <f>IF(AND('IOC Input'!#REF!="M-OP",'IOC Input'!#REF!&lt;50000),'IOC Input'!#REF!,IF(AND('IOC Input'!#REF!="M-OP",'IOC Input'!#REF!&gt;=50000),'IOC Input'!#REF!,""))</f>
        <v>#REF!</v>
      </c>
      <c r="F773" s="103" t="e">
        <f>IF(AND('IOC Input'!#REF!="M-OP",'IOC Input'!#REF!&lt;50000),'IOC Input'!#REF!,IF(AND('IOC Input'!#REF!="M-OP",'IOC Input'!#REF!&gt;=50000),'IOC Input'!#REF!,""))</f>
        <v>#REF!</v>
      </c>
      <c r="G773" s="103" t="e">
        <f>IF(AND('IOC Input'!#REF!="M-OP",'IOC Input'!#REF!&lt;50000),'IOC Input'!#REF!,IF(AND('IOC Input'!#REF!="M-OP",'IOC Input'!#REF!&gt;=50000),'IOC Input'!#REF!,""))</f>
        <v>#REF!</v>
      </c>
      <c r="H773" s="103" t="e">
        <f>IF(AND('IOC Input'!#REF!="M-OP",'IOC Input'!#REF!&lt;50000),'IOC Input'!#REF!,IF(AND('IOC Input'!#REF!="M-OP",'IOC Input'!#REF!&gt;=50000),'IOC Input'!#REF!,""))</f>
        <v>#REF!</v>
      </c>
      <c r="I773" s="103" t="e">
        <f>IF(AND('IOC Input'!#REF!="M-OP",'IOC Input'!#REF!&lt;50000),'IOC Input'!#REF!,IF(AND('IOC Input'!#REF!="M-OP",'IOC Input'!#REF!&gt;=50000),'IOC Input'!#REF!,""))</f>
        <v>#REF!</v>
      </c>
      <c r="J773" s="105" t="e">
        <f>IF(AND('IOC Input'!#REF!="M-OP",'IOC Input'!#REF!&lt;50000),RIGHT('IOC Input'!#REF!,6),IF(AND('IOC Input'!#REF!="M-OP",'IOC Input'!#REF!&gt;=50000),RIGHT('IOC Input'!#REF!,6),""))</f>
        <v>#REF!</v>
      </c>
      <c r="K773" s="106" t="e">
        <f>IF(AND('IOC Input'!#REF!="M-OP",'IOC Input'!#REF!="C"),'IOC Input'!#REF!,"")</f>
        <v>#REF!</v>
      </c>
      <c r="L773" s="106" t="e">
        <f>IF(AND('IOC Input'!#REF!="M-OP",'IOC Input'!#REF!="D"),'IOC Input'!#REF!,"")</f>
        <v>#REF!</v>
      </c>
      <c r="M773" t="e">
        <f t="shared" si="81"/>
        <v>#REF!</v>
      </c>
    </row>
    <row r="774" spans="1:13" ht="18.75">
      <c r="A774" s="102" t="s">
        <v>111</v>
      </c>
      <c r="B774" s="103" t="e">
        <f>IF(AND('IOC Input'!#REF!="M-OP",'IOC Input'!#REF!&lt;50000),'IOC Input'!#REF!,IF(AND('IOC Input'!#REF!="M-OP",'IOC Input'!#REF!&gt;=50000),'IOC Input'!#REF!,""))</f>
        <v>#REF!</v>
      </c>
      <c r="C774" s="103" t="e">
        <f>IF(AND('IOC Input'!#REF!="M-OP",'IOC Input'!#REF!&lt;50000),'IOC Input'!#REF!,IF(AND('IOC Input'!#REF!="M-OP",'IOC Input'!#REF!&gt;=50000),'IOC Input'!#REF!,""))</f>
        <v>#REF!</v>
      </c>
      <c r="D774" s="103" t="e">
        <f>IF(AND('IOC Input'!#REF!="M-OP",'IOC Input'!#REF!&lt;50000),'IOC Input'!#REF!,IF(AND('IOC Input'!#REF!="M-OP",'IOC Input'!#REF!&gt;=50000),'IOC Input'!#REF!,""))</f>
        <v>#REF!</v>
      </c>
      <c r="E774" s="103" t="e">
        <f>IF(AND('IOC Input'!#REF!="M-OP",'IOC Input'!#REF!&lt;50000),'IOC Input'!#REF!,IF(AND('IOC Input'!#REF!="M-OP",'IOC Input'!#REF!&gt;=50000),'IOC Input'!#REF!,""))</f>
        <v>#REF!</v>
      </c>
      <c r="F774" s="103" t="e">
        <f>IF(AND('IOC Input'!#REF!="M-OP",'IOC Input'!#REF!&lt;50000),'IOC Input'!#REF!,IF(AND('IOC Input'!#REF!="M-OP",'IOC Input'!#REF!&gt;=50000),'IOC Input'!#REF!,""))</f>
        <v>#REF!</v>
      </c>
      <c r="G774" s="103" t="e">
        <f>IF(AND('IOC Input'!#REF!="M-OP",'IOC Input'!#REF!&lt;50000),'IOC Input'!#REF!,IF(AND('IOC Input'!#REF!="M-OP",'IOC Input'!#REF!&gt;=50000),'IOC Input'!#REF!,""))</f>
        <v>#REF!</v>
      </c>
      <c r="H774" s="103" t="e">
        <f>IF(AND('IOC Input'!#REF!="M-OP",'IOC Input'!#REF!&lt;50000),'IOC Input'!#REF!,IF(AND('IOC Input'!#REF!="M-OP",'IOC Input'!#REF!&gt;=50000),'IOC Input'!#REF!,""))</f>
        <v>#REF!</v>
      </c>
      <c r="I774" s="103" t="e">
        <f>IF(AND('IOC Input'!#REF!="M-OP",'IOC Input'!#REF!&lt;50000),'IOC Input'!#REF!,IF(AND('IOC Input'!#REF!="M-OP",'IOC Input'!#REF!&gt;=50000),'IOC Input'!#REF!,""))</f>
        <v>#REF!</v>
      </c>
      <c r="J774" s="105" t="e">
        <f>IF(AND('IOC Input'!#REF!="M-OP",'IOC Input'!#REF!&lt;50000),RIGHT('IOC Input'!#REF!,6),IF(AND('IOC Input'!#REF!="M-OP",'IOC Input'!#REF!&gt;=50000),RIGHT('IOC Input'!#REF!,6),""))</f>
        <v>#REF!</v>
      </c>
      <c r="K774" s="106" t="e">
        <f>IF(AND('IOC Input'!#REF!="M-OP",'IOC Input'!#REF!="C"),'IOC Input'!#REF!,"")</f>
        <v>#REF!</v>
      </c>
      <c r="L774" s="106" t="e">
        <f>IF(AND('IOC Input'!#REF!="M-OP",'IOC Input'!#REF!="D"),'IOC Input'!#REF!,"")</f>
        <v>#REF!</v>
      </c>
      <c r="M774" t="e">
        <f t="shared" si="81"/>
        <v>#REF!</v>
      </c>
    </row>
    <row r="775" spans="1:13" ht="18.75">
      <c r="A775" s="102" t="s">
        <v>111</v>
      </c>
      <c r="B775" s="103" t="e">
        <f>IF(AND('IOC Input'!#REF!="M-OP",'IOC Input'!#REF!&lt;50000),'IOC Input'!#REF!,IF(AND('IOC Input'!#REF!="M-OP",'IOC Input'!#REF!&gt;=50000),'IOC Input'!#REF!,""))</f>
        <v>#REF!</v>
      </c>
      <c r="C775" s="103" t="e">
        <f>IF(AND('IOC Input'!#REF!="M-OP",'IOC Input'!#REF!&lt;50000),'IOC Input'!#REF!,IF(AND('IOC Input'!#REF!="M-OP",'IOC Input'!#REF!&gt;=50000),'IOC Input'!#REF!,""))</f>
        <v>#REF!</v>
      </c>
      <c r="D775" s="103" t="e">
        <f>IF(AND('IOC Input'!#REF!="M-OP",'IOC Input'!#REF!&lt;50000),'IOC Input'!#REF!,IF(AND('IOC Input'!#REF!="M-OP",'IOC Input'!#REF!&gt;=50000),'IOC Input'!#REF!,""))</f>
        <v>#REF!</v>
      </c>
      <c r="E775" s="103" t="e">
        <f>IF(AND('IOC Input'!#REF!="M-OP",'IOC Input'!#REF!&lt;50000),'IOC Input'!#REF!,IF(AND('IOC Input'!#REF!="M-OP",'IOC Input'!#REF!&gt;=50000),'IOC Input'!#REF!,""))</f>
        <v>#REF!</v>
      </c>
      <c r="F775" s="103" t="e">
        <f>IF(AND('IOC Input'!#REF!="M-OP",'IOC Input'!#REF!&lt;50000),'IOC Input'!#REF!,IF(AND('IOC Input'!#REF!="M-OP",'IOC Input'!#REF!&gt;=50000),'IOC Input'!#REF!,""))</f>
        <v>#REF!</v>
      </c>
      <c r="G775" s="103" t="e">
        <f>IF(AND('IOC Input'!#REF!="M-OP",'IOC Input'!#REF!&lt;50000),'IOC Input'!#REF!,IF(AND('IOC Input'!#REF!="M-OP",'IOC Input'!#REF!&gt;=50000),'IOC Input'!#REF!,""))</f>
        <v>#REF!</v>
      </c>
      <c r="H775" s="103" t="e">
        <f>IF(AND('IOC Input'!#REF!="M-OP",'IOC Input'!#REF!&lt;50000),'IOC Input'!#REF!,IF(AND('IOC Input'!#REF!="M-OP",'IOC Input'!#REF!&gt;=50000),'IOC Input'!#REF!,""))</f>
        <v>#REF!</v>
      </c>
      <c r="I775" s="103" t="e">
        <f>IF(AND('IOC Input'!#REF!="M-OP",'IOC Input'!#REF!&lt;50000),'IOC Input'!#REF!,IF(AND('IOC Input'!#REF!="M-OP",'IOC Input'!#REF!&gt;=50000),'IOC Input'!#REF!,""))</f>
        <v>#REF!</v>
      </c>
      <c r="J775" s="105" t="e">
        <f>IF(AND('IOC Input'!#REF!="M-OP",'IOC Input'!#REF!&lt;50000),RIGHT('IOC Input'!#REF!,6),IF(AND('IOC Input'!#REF!="M-OP",'IOC Input'!#REF!&gt;=50000),RIGHT('IOC Input'!#REF!,6),""))</f>
        <v>#REF!</v>
      </c>
      <c r="K775" s="106" t="e">
        <f>IF(AND('IOC Input'!#REF!="M-OP",'IOC Input'!#REF!="C"),'IOC Input'!#REF!,"")</f>
        <v>#REF!</v>
      </c>
      <c r="L775" s="106" t="e">
        <f>IF(AND('IOC Input'!#REF!="M-OP",'IOC Input'!#REF!="D"),'IOC Input'!#REF!,"")</f>
        <v>#REF!</v>
      </c>
      <c r="M775" t="e">
        <f t="shared" si="81"/>
        <v>#REF!</v>
      </c>
    </row>
    <row r="776" spans="1:13" ht="18.75">
      <c r="A776" s="102" t="s">
        <v>111</v>
      </c>
      <c r="B776" s="103" t="e">
        <f>IF(AND('IOC Input'!#REF!="M-OP",'IOC Input'!#REF!&lt;50000),'IOC Input'!#REF!,IF(AND('IOC Input'!#REF!="M-OP",'IOC Input'!#REF!&gt;=50000),'IOC Input'!#REF!,""))</f>
        <v>#REF!</v>
      </c>
      <c r="C776" s="103" t="e">
        <f>IF(AND('IOC Input'!#REF!="M-OP",'IOC Input'!#REF!&lt;50000),'IOC Input'!#REF!,IF(AND('IOC Input'!#REF!="M-OP",'IOC Input'!#REF!&gt;=50000),'IOC Input'!#REF!,""))</f>
        <v>#REF!</v>
      </c>
      <c r="D776" s="103" t="e">
        <f>IF(AND('IOC Input'!#REF!="M-OP",'IOC Input'!#REF!&lt;50000),'IOC Input'!#REF!,IF(AND('IOC Input'!#REF!="M-OP",'IOC Input'!#REF!&gt;=50000),'IOC Input'!#REF!,""))</f>
        <v>#REF!</v>
      </c>
      <c r="E776" s="103" t="e">
        <f>IF(AND('IOC Input'!#REF!="M-OP",'IOC Input'!#REF!&lt;50000),'IOC Input'!#REF!,IF(AND('IOC Input'!#REF!="M-OP",'IOC Input'!#REF!&gt;=50000),'IOC Input'!#REF!,""))</f>
        <v>#REF!</v>
      </c>
      <c r="F776" s="103" t="e">
        <f>IF(AND('IOC Input'!#REF!="M-OP",'IOC Input'!#REF!&lt;50000),'IOC Input'!#REF!,IF(AND('IOC Input'!#REF!="M-OP",'IOC Input'!#REF!&gt;=50000),'IOC Input'!#REF!,""))</f>
        <v>#REF!</v>
      </c>
      <c r="G776" s="103" t="e">
        <f>IF(AND('IOC Input'!#REF!="M-OP",'IOC Input'!#REF!&lt;50000),'IOC Input'!#REF!,IF(AND('IOC Input'!#REF!="M-OP",'IOC Input'!#REF!&gt;=50000),'IOC Input'!#REF!,""))</f>
        <v>#REF!</v>
      </c>
      <c r="H776" s="107"/>
      <c r="I776" s="103" t="e">
        <f>IF(AND('IOC Input'!#REF!="M-OP",'IOC Input'!#REF!&lt;50000),'IOC Input'!#REF!,IF(AND('IOC Input'!#REF!="M-OP",'IOC Input'!#REF!&gt;=50000),'IOC Input'!#REF!,""))</f>
        <v>#REF!</v>
      </c>
      <c r="J776" s="105" t="e">
        <f>IF(AND('IOC Input'!#REF!="M-OP",'IOC Input'!#REF!&lt;50000),RIGHT('IOC Input'!#REF!,6),IF(AND('IOC Input'!#REF!="M-OP",'IOC Input'!#REF!&gt;=50000),RIGHT('IOC Input'!#REF!,6),""))</f>
        <v>#REF!</v>
      </c>
      <c r="K776" s="106" t="e">
        <f>IF(AND('IOC Input'!#REF!="M-OP",'IOC Input'!#REF!="C"),'IOC Input'!#REF!,"")</f>
        <v>#REF!</v>
      </c>
      <c r="L776" s="106" t="e">
        <f>IF(AND('IOC Input'!#REF!="M-OP",'IOC Input'!#REF!="D"),'IOC Input'!#REF!,"")</f>
        <v>#REF!</v>
      </c>
      <c r="M776" t="e">
        <f t="shared" si="81"/>
        <v>#REF!</v>
      </c>
    </row>
    <row r="777" spans="1:13" ht="18.75">
      <c r="A777" s="102"/>
      <c r="B777" s="103"/>
      <c r="C777" s="104"/>
      <c r="D777" s="103"/>
      <c r="E777" s="104"/>
      <c r="F777" s="103"/>
      <c r="G777" s="103"/>
      <c r="H777" s="104"/>
      <c r="I777" s="103"/>
      <c r="J777" s="105"/>
      <c r="K777" s="106"/>
      <c r="L777" s="106"/>
    </row>
    <row r="778" spans="1:13" ht="18.75">
      <c r="A778" s="102" t="s">
        <v>111</v>
      </c>
      <c r="B778" s="103" t="e">
        <f>IF(AND('IOC Input'!#REF!="M-OP",'IOC Input'!#REF!&lt;50000),"119503",IF(AND('IOC Input'!#REF!="M-OP",'IOC Input'!#REF!&gt;=50000),"119500",""))</f>
        <v>#REF!</v>
      </c>
      <c r="C778" s="104"/>
      <c r="D778" s="103"/>
      <c r="E778" s="104"/>
      <c r="F778" s="103"/>
      <c r="G778" s="103"/>
      <c r="H778" s="103" t="e">
        <f>IF(AND('IOC Input'!#REF!="M-OP",'IOC Input'!#REF!&lt;50000),'IOC Input'!#REF!,IF(AND('IOC Input'!#REF!="M-OP",'IOC Input'!#REF!&gt;=50000),'IOC Input'!#REF!,""))</f>
        <v>#REF!</v>
      </c>
      <c r="I778" s="103" t="e">
        <f>+I779</f>
        <v>#REF!</v>
      </c>
      <c r="J778" s="105" t="e">
        <f>+J779</f>
        <v>#REF!</v>
      </c>
      <c r="K778" s="106" t="e">
        <f>IF(AND('IOC Input'!#REF!="M-OP",'IOC Input'!#REF!="C"),'IOC Input'!#REF!,"")</f>
        <v>#REF!</v>
      </c>
      <c r="L778" s="106" t="e">
        <f>IF(AND('IOC Input'!#REF!="M-OP",'IOC Input'!#REF!="D"),'IOC Input'!#REF!,"")</f>
        <v>#REF!</v>
      </c>
      <c r="M778" t="e">
        <f>IF(SUM(K778:L778)&gt;0,1,0)</f>
        <v>#REF!</v>
      </c>
    </row>
    <row r="779" spans="1:13" ht="18.75">
      <c r="A779" s="102" t="s">
        <v>111</v>
      </c>
      <c r="B779" s="103" t="e">
        <f>IF(AND('IOC Input'!#REF!="M-OP",'IOC Input'!#REF!&lt;50000),'IOC Input'!#REF!,IF(AND('IOC Input'!#REF!="M-OP",'IOC Input'!#REF!&gt;=50000),'IOC Input'!#REF!,""))</f>
        <v>#REF!</v>
      </c>
      <c r="C779" s="103" t="e">
        <f>IF(AND('IOC Input'!#REF!="M-OP",'IOC Input'!#REF!&lt;50000),'IOC Input'!#REF!,IF(AND('IOC Input'!#REF!="M-OP",'IOC Input'!#REF!&gt;=50000),'IOC Input'!#REF!,""))</f>
        <v>#REF!</v>
      </c>
      <c r="D779" s="103" t="e">
        <f>IF(AND('IOC Input'!#REF!="M-OP",'IOC Input'!#REF!&lt;50000),'IOC Input'!#REF!,IF(AND('IOC Input'!#REF!="M-OP",'IOC Input'!#REF!&gt;=50000),'IOC Input'!#REF!,""))</f>
        <v>#REF!</v>
      </c>
      <c r="E779" s="103" t="e">
        <f>IF(AND('IOC Input'!#REF!="M-OP",'IOC Input'!#REF!&lt;50000),'IOC Input'!#REF!,IF(AND('IOC Input'!#REF!="M-OP",'IOC Input'!#REF!&gt;=50000),'IOC Input'!#REF!,""))</f>
        <v>#REF!</v>
      </c>
      <c r="F779" s="103" t="e">
        <f>IF(AND('IOC Input'!#REF!="M-OP",'IOC Input'!#REF!&lt;50000),'IOC Input'!#REF!,IF(AND('IOC Input'!#REF!="M-OP",'IOC Input'!#REF!&gt;=50000),'IOC Input'!#REF!,""))</f>
        <v>#REF!</v>
      </c>
      <c r="G779" s="103" t="e">
        <f>IF(AND('IOC Input'!#REF!="M-OP",'IOC Input'!#REF!&lt;50000),'IOC Input'!#REF!,IF(AND('IOC Input'!#REF!="M-OP",'IOC Input'!#REF!&gt;=50000),'IOC Input'!#REF!,""))</f>
        <v>#REF!</v>
      </c>
      <c r="H779" s="103" t="e">
        <f>IF(AND('IOC Input'!#REF!="M-OP",'IOC Input'!#REF!&lt;50000),'IOC Input'!#REF!,IF(AND('IOC Input'!#REF!="M-OP",'IOC Input'!#REF!&gt;=50000),'IOC Input'!#REF!,""))</f>
        <v>#REF!</v>
      </c>
      <c r="I779" s="103" t="e">
        <f>IF(AND('IOC Input'!#REF!="M-OP",'IOC Input'!#REF!&lt;50000),'IOC Input'!#REF!,IF(AND('IOC Input'!#REF!="M-OP",'IOC Input'!#REF!&gt;=50000),'IOC Input'!#REF!,""))</f>
        <v>#REF!</v>
      </c>
      <c r="J779" s="105" t="e">
        <f>IF(AND('IOC Input'!#REF!="M-OP",'IOC Input'!#REF!&lt;50000),RIGHT('IOC Input'!#REF!,6),IF(AND('IOC Input'!#REF!="M-OP",'IOC Input'!#REF!&gt;=50000),RIGHT('IOC Input'!#REF!,6),""))</f>
        <v>#REF!</v>
      </c>
      <c r="K779" s="106" t="e">
        <f>IF(AND('IOC Input'!#REF!="M-OP",'IOC Input'!#REF!="C"),'IOC Input'!#REF!,"")</f>
        <v>#REF!</v>
      </c>
      <c r="L779" s="106" t="e">
        <f>IF(AND('IOC Input'!#REF!="M-OP",'IOC Input'!#REF!="D"),'IOC Input'!#REF!,"")</f>
        <v>#REF!</v>
      </c>
      <c r="M779" t="e">
        <f t="shared" ref="M779:M785" si="82">IF(SUM(K779:L779)&gt;0,1,0)</f>
        <v>#REF!</v>
      </c>
    </row>
    <row r="780" spans="1:13" ht="18.75">
      <c r="A780" s="102" t="s">
        <v>111</v>
      </c>
      <c r="B780" s="103" t="e">
        <f>IF(AND('IOC Input'!#REF!="M-OP",'IOC Input'!#REF!&lt;50000),'IOC Input'!#REF!,IF(AND('IOC Input'!#REF!="M-OP",'IOC Input'!#REF!&gt;=50000),'IOC Input'!#REF!,""))</f>
        <v>#REF!</v>
      </c>
      <c r="C780" s="103" t="e">
        <f>IF(AND('IOC Input'!#REF!="M-OP",'IOC Input'!#REF!&lt;50000),'IOC Input'!#REF!,IF(AND('IOC Input'!#REF!="M-OP",'IOC Input'!#REF!&gt;=50000),'IOC Input'!#REF!,""))</f>
        <v>#REF!</v>
      </c>
      <c r="D780" s="103" t="e">
        <f>IF(AND('IOC Input'!#REF!="M-OP",'IOC Input'!#REF!&lt;50000),'IOC Input'!#REF!,IF(AND('IOC Input'!#REF!="M-OP",'IOC Input'!#REF!&gt;=50000),'IOC Input'!#REF!,""))</f>
        <v>#REF!</v>
      </c>
      <c r="E780" s="103" t="e">
        <f>IF(AND('IOC Input'!#REF!="M-OP",'IOC Input'!#REF!&lt;50000),'IOC Input'!#REF!,IF(AND('IOC Input'!#REF!="M-OP",'IOC Input'!#REF!&gt;=50000),'IOC Input'!#REF!,""))</f>
        <v>#REF!</v>
      </c>
      <c r="F780" s="103" t="e">
        <f>IF(AND('IOC Input'!#REF!="M-OP",'IOC Input'!#REF!&lt;50000),'IOC Input'!#REF!,IF(AND('IOC Input'!#REF!="M-OP",'IOC Input'!#REF!&gt;=50000),'IOC Input'!#REF!,""))</f>
        <v>#REF!</v>
      </c>
      <c r="G780" s="103" t="e">
        <f>IF(AND('IOC Input'!#REF!="M-OP",'IOC Input'!#REF!&lt;50000),'IOC Input'!#REF!,IF(AND('IOC Input'!#REF!="M-OP",'IOC Input'!#REF!&gt;=50000),'IOC Input'!#REF!,""))</f>
        <v>#REF!</v>
      </c>
      <c r="H780" s="103" t="e">
        <f>IF(AND('IOC Input'!#REF!="M-OP",'IOC Input'!#REF!&lt;50000),'IOC Input'!#REF!,IF(AND('IOC Input'!#REF!="M-OP",'IOC Input'!#REF!&gt;=50000),'IOC Input'!#REF!,""))</f>
        <v>#REF!</v>
      </c>
      <c r="I780" s="103" t="e">
        <f>IF(AND('IOC Input'!#REF!="M-OP",'IOC Input'!#REF!&lt;50000),'IOC Input'!#REF!,IF(AND('IOC Input'!#REF!="M-OP",'IOC Input'!#REF!&gt;=50000),'IOC Input'!#REF!,""))</f>
        <v>#REF!</v>
      </c>
      <c r="J780" s="105" t="e">
        <f>IF(AND('IOC Input'!#REF!="M-OP",'IOC Input'!#REF!&lt;50000),RIGHT('IOC Input'!#REF!,6),IF(AND('IOC Input'!#REF!="M-OP",'IOC Input'!#REF!&gt;=50000),RIGHT('IOC Input'!#REF!,6),""))</f>
        <v>#REF!</v>
      </c>
      <c r="K780" s="106" t="e">
        <f>IF(AND('IOC Input'!#REF!="M-OP",'IOC Input'!#REF!="C"),'IOC Input'!#REF!,"")</f>
        <v>#REF!</v>
      </c>
      <c r="L780" s="106" t="e">
        <f>IF(AND('IOC Input'!#REF!="M-OP",'IOC Input'!#REF!="D"),'IOC Input'!#REF!,"")</f>
        <v>#REF!</v>
      </c>
      <c r="M780" t="e">
        <f t="shared" si="82"/>
        <v>#REF!</v>
      </c>
    </row>
    <row r="781" spans="1:13" ht="18.75">
      <c r="A781" s="102" t="s">
        <v>111</v>
      </c>
      <c r="B781" s="103" t="e">
        <f>IF(AND('IOC Input'!#REF!="M-OP",'IOC Input'!#REF!&lt;50000),'IOC Input'!#REF!,IF(AND('IOC Input'!#REF!="M-OP",'IOC Input'!#REF!&gt;=50000),'IOC Input'!#REF!,""))</f>
        <v>#REF!</v>
      </c>
      <c r="C781" s="103" t="e">
        <f>IF(AND('IOC Input'!#REF!="M-OP",'IOC Input'!#REF!&lt;50000),'IOC Input'!#REF!,IF(AND('IOC Input'!#REF!="M-OP",'IOC Input'!#REF!&gt;=50000),'IOC Input'!#REF!,""))</f>
        <v>#REF!</v>
      </c>
      <c r="D781" s="103" t="e">
        <f>IF(AND('IOC Input'!#REF!="M-OP",'IOC Input'!#REF!&lt;50000),'IOC Input'!#REF!,IF(AND('IOC Input'!#REF!="M-OP",'IOC Input'!#REF!&gt;=50000),'IOC Input'!#REF!,""))</f>
        <v>#REF!</v>
      </c>
      <c r="E781" s="103" t="e">
        <f>IF(AND('IOC Input'!#REF!="M-OP",'IOC Input'!#REF!&lt;50000),'IOC Input'!#REF!,IF(AND('IOC Input'!#REF!="M-OP",'IOC Input'!#REF!&gt;=50000),'IOC Input'!#REF!,""))</f>
        <v>#REF!</v>
      </c>
      <c r="F781" s="103" t="e">
        <f>IF(AND('IOC Input'!#REF!="M-OP",'IOC Input'!#REF!&lt;50000),'IOC Input'!#REF!,IF(AND('IOC Input'!#REF!="M-OP",'IOC Input'!#REF!&gt;=50000),'IOC Input'!#REF!,""))</f>
        <v>#REF!</v>
      </c>
      <c r="G781" s="103" t="e">
        <f>IF(AND('IOC Input'!#REF!="M-OP",'IOC Input'!#REF!&lt;50000),'IOC Input'!#REF!,IF(AND('IOC Input'!#REF!="M-OP",'IOC Input'!#REF!&gt;=50000),'IOC Input'!#REF!,""))</f>
        <v>#REF!</v>
      </c>
      <c r="H781" s="103" t="e">
        <f>IF(AND('IOC Input'!#REF!="M-OP",'IOC Input'!#REF!&lt;50000),'IOC Input'!#REF!,IF(AND('IOC Input'!#REF!="M-OP",'IOC Input'!#REF!&gt;=50000),'IOC Input'!#REF!,""))</f>
        <v>#REF!</v>
      </c>
      <c r="I781" s="103" t="e">
        <f>IF(AND('IOC Input'!#REF!="M-OP",'IOC Input'!#REF!&lt;50000),'IOC Input'!#REF!,IF(AND('IOC Input'!#REF!="M-OP",'IOC Input'!#REF!&gt;=50000),'IOC Input'!#REF!,""))</f>
        <v>#REF!</v>
      </c>
      <c r="J781" s="105" t="e">
        <f>IF(AND('IOC Input'!#REF!="M-OP",'IOC Input'!#REF!&lt;50000),RIGHT('IOC Input'!#REF!,6),IF(AND('IOC Input'!#REF!="M-OP",'IOC Input'!#REF!&gt;=50000),RIGHT('IOC Input'!#REF!,6),""))</f>
        <v>#REF!</v>
      </c>
      <c r="K781" s="106" t="e">
        <f>IF(AND('IOC Input'!#REF!="M-OP",'IOC Input'!#REF!="C"),'IOC Input'!#REF!,"")</f>
        <v>#REF!</v>
      </c>
      <c r="L781" s="106" t="e">
        <f>IF(AND('IOC Input'!#REF!="M-OP",'IOC Input'!#REF!="D"),'IOC Input'!#REF!,"")</f>
        <v>#REF!</v>
      </c>
      <c r="M781" t="e">
        <f t="shared" si="82"/>
        <v>#REF!</v>
      </c>
    </row>
    <row r="782" spans="1:13" ht="18.75">
      <c r="A782" s="102" t="s">
        <v>111</v>
      </c>
      <c r="B782" s="103" t="e">
        <f>IF(AND('IOC Input'!#REF!="M-OP",'IOC Input'!#REF!&lt;50000),'IOC Input'!#REF!,IF(AND('IOC Input'!#REF!="M-OP",'IOC Input'!#REF!&gt;=50000),'IOC Input'!#REF!,""))</f>
        <v>#REF!</v>
      </c>
      <c r="C782" s="103" t="e">
        <f>IF(AND('IOC Input'!#REF!="M-OP",'IOC Input'!#REF!&lt;50000),'IOC Input'!#REF!,IF(AND('IOC Input'!#REF!="M-OP",'IOC Input'!#REF!&gt;=50000),'IOC Input'!#REF!,""))</f>
        <v>#REF!</v>
      </c>
      <c r="D782" s="103" t="e">
        <f>IF(AND('IOC Input'!#REF!="M-OP",'IOC Input'!#REF!&lt;50000),'IOC Input'!#REF!,IF(AND('IOC Input'!#REF!="M-OP",'IOC Input'!#REF!&gt;=50000),'IOC Input'!#REF!,""))</f>
        <v>#REF!</v>
      </c>
      <c r="E782" s="103" t="e">
        <f>IF(AND('IOC Input'!#REF!="M-OP",'IOC Input'!#REF!&lt;50000),'IOC Input'!#REF!,IF(AND('IOC Input'!#REF!="M-OP",'IOC Input'!#REF!&gt;=50000),'IOC Input'!#REF!,""))</f>
        <v>#REF!</v>
      </c>
      <c r="F782" s="103" t="e">
        <f>IF(AND('IOC Input'!#REF!="M-OP",'IOC Input'!#REF!&lt;50000),'IOC Input'!#REF!,IF(AND('IOC Input'!#REF!="M-OP",'IOC Input'!#REF!&gt;=50000),'IOC Input'!#REF!,""))</f>
        <v>#REF!</v>
      </c>
      <c r="G782" s="103" t="e">
        <f>IF(AND('IOC Input'!#REF!="M-OP",'IOC Input'!#REF!&lt;50000),'IOC Input'!#REF!,IF(AND('IOC Input'!#REF!="M-OP",'IOC Input'!#REF!&gt;=50000),'IOC Input'!#REF!,""))</f>
        <v>#REF!</v>
      </c>
      <c r="H782" s="103" t="e">
        <f>IF(AND('IOC Input'!#REF!="M-OP",'IOC Input'!#REF!&lt;50000),'IOC Input'!#REF!,IF(AND('IOC Input'!#REF!="M-OP",'IOC Input'!#REF!&gt;=50000),'IOC Input'!#REF!,""))</f>
        <v>#REF!</v>
      </c>
      <c r="I782" s="103" t="e">
        <f>IF(AND('IOC Input'!#REF!="M-OP",'IOC Input'!#REF!&lt;50000),'IOC Input'!#REF!,IF(AND('IOC Input'!#REF!="M-OP",'IOC Input'!#REF!&gt;=50000),'IOC Input'!#REF!,""))</f>
        <v>#REF!</v>
      </c>
      <c r="J782" s="105" t="e">
        <f>IF(AND('IOC Input'!#REF!="M-OP",'IOC Input'!#REF!&lt;50000),RIGHT('IOC Input'!#REF!,6),IF(AND('IOC Input'!#REF!="M-OP",'IOC Input'!#REF!&gt;=50000),RIGHT('IOC Input'!#REF!,6),""))</f>
        <v>#REF!</v>
      </c>
      <c r="K782" s="106" t="e">
        <f>IF(AND('IOC Input'!#REF!="M-OP",'IOC Input'!#REF!="C"),'IOC Input'!#REF!,"")</f>
        <v>#REF!</v>
      </c>
      <c r="L782" s="106" t="e">
        <f>IF(AND('IOC Input'!#REF!="M-OP",'IOC Input'!#REF!="D"),'IOC Input'!#REF!,"")</f>
        <v>#REF!</v>
      </c>
      <c r="M782" t="e">
        <f t="shared" si="82"/>
        <v>#REF!</v>
      </c>
    </row>
    <row r="783" spans="1:13" ht="18.75">
      <c r="A783" s="102" t="s">
        <v>111</v>
      </c>
      <c r="B783" s="103" t="e">
        <f>IF(AND('IOC Input'!#REF!="M-OP",'IOC Input'!#REF!&lt;50000),'IOC Input'!#REF!,IF(AND('IOC Input'!#REF!="M-OP",'IOC Input'!#REF!&gt;=50000),'IOC Input'!#REF!,""))</f>
        <v>#REF!</v>
      </c>
      <c r="C783" s="103" t="e">
        <f>IF(AND('IOC Input'!#REF!="M-OP",'IOC Input'!#REF!&lt;50000),'IOC Input'!#REF!,IF(AND('IOC Input'!#REF!="M-OP",'IOC Input'!#REF!&gt;=50000),'IOC Input'!#REF!,""))</f>
        <v>#REF!</v>
      </c>
      <c r="D783" s="103" t="e">
        <f>IF(AND('IOC Input'!#REF!="M-OP",'IOC Input'!#REF!&lt;50000),'IOC Input'!#REF!,IF(AND('IOC Input'!#REF!="M-OP",'IOC Input'!#REF!&gt;=50000),'IOC Input'!#REF!,""))</f>
        <v>#REF!</v>
      </c>
      <c r="E783" s="103" t="e">
        <f>IF(AND('IOC Input'!#REF!="M-OP",'IOC Input'!#REF!&lt;50000),'IOC Input'!#REF!,IF(AND('IOC Input'!#REF!="M-OP",'IOC Input'!#REF!&gt;=50000),'IOC Input'!#REF!,""))</f>
        <v>#REF!</v>
      </c>
      <c r="F783" s="103" t="e">
        <f>IF(AND('IOC Input'!#REF!="M-OP",'IOC Input'!#REF!&lt;50000),'IOC Input'!#REF!,IF(AND('IOC Input'!#REF!="M-OP",'IOC Input'!#REF!&gt;=50000),'IOC Input'!#REF!,""))</f>
        <v>#REF!</v>
      </c>
      <c r="G783" s="103" t="e">
        <f>IF(AND('IOC Input'!#REF!="M-OP",'IOC Input'!#REF!&lt;50000),'IOC Input'!#REF!,IF(AND('IOC Input'!#REF!="M-OP",'IOC Input'!#REF!&gt;=50000),'IOC Input'!#REF!,""))</f>
        <v>#REF!</v>
      </c>
      <c r="H783" s="103" t="e">
        <f>IF(AND('IOC Input'!#REF!="M-OP",'IOC Input'!#REF!&lt;50000),'IOC Input'!#REF!,IF(AND('IOC Input'!#REF!="M-OP",'IOC Input'!#REF!&gt;=50000),'IOC Input'!#REF!,""))</f>
        <v>#REF!</v>
      </c>
      <c r="I783" s="103" t="e">
        <f>IF(AND('IOC Input'!#REF!="M-OP",'IOC Input'!#REF!&lt;50000),'IOC Input'!#REF!,IF(AND('IOC Input'!#REF!="M-OP",'IOC Input'!#REF!&gt;=50000),'IOC Input'!#REF!,""))</f>
        <v>#REF!</v>
      </c>
      <c r="J783" s="105" t="e">
        <f>IF(AND('IOC Input'!#REF!="M-OP",'IOC Input'!#REF!&lt;50000),RIGHT('IOC Input'!#REF!,6),IF(AND('IOC Input'!#REF!="M-OP",'IOC Input'!#REF!&gt;=50000),RIGHT('IOC Input'!#REF!,6),""))</f>
        <v>#REF!</v>
      </c>
      <c r="K783" s="106" t="e">
        <f>IF(AND('IOC Input'!#REF!="M-OP",'IOC Input'!#REF!="C"),'IOC Input'!#REF!,"")</f>
        <v>#REF!</v>
      </c>
      <c r="L783" s="106" t="e">
        <f>IF(AND('IOC Input'!#REF!="M-OP",'IOC Input'!#REF!="D"),'IOC Input'!#REF!,"")</f>
        <v>#REF!</v>
      </c>
      <c r="M783" t="e">
        <f t="shared" si="82"/>
        <v>#REF!</v>
      </c>
    </row>
    <row r="784" spans="1:13" ht="18.75">
      <c r="A784" s="102" t="s">
        <v>111</v>
      </c>
      <c r="B784" s="103" t="e">
        <f>IF(AND('IOC Input'!#REF!="M-OP",'IOC Input'!#REF!&lt;50000),'IOC Input'!#REF!,IF(AND('IOC Input'!#REF!="M-OP",'IOC Input'!#REF!&gt;=50000),'IOC Input'!#REF!,""))</f>
        <v>#REF!</v>
      </c>
      <c r="C784" s="103" t="e">
        <f>IF(AND('IOC Input'!#REF!="M-OP",'IOC Input'!#REF!&lt;50000),'IOC Input'!#REF!,IF(AND('IOC Input'!#REF!="M-OP",'IOC Input'!#REF!&gt;=50000),'IOC Input'!#REF!,""))</f>
        <v>#REF!</v>
      </c>
      <c r="D784" s="103" t="e">
        <f>IF(AND('IOC Input'!#REF!="M-OP",'IOC Input'!#REF!&lt;50000),'IOC Input'!#REF!,IF(AND('IOC Input'!#REF!="M-OP",'IOC Input'!#REF!&gt;=50000),'IOC Input'!#REF!,""))</f>
        <v>#REF!</v>
      </c>
      <c r="E784" s="103" t="e">
        <f>IF(AND('IOC Input'!#REF!="M-OP",'IOC Input'!#REF!&lt;50000),'IOC Input'!#REF!,IF(AND('IOC Input'!#REF!="M-OP",'IOC Input'!#REF!&gt;=50000),'IOC Input'!#REF!,""))</f>
        <v>#REF!</v>
      </c>
      <c r="F784" s="103" t="e">
        <f>IF(AND('IOC Input'!#REF!="M-OP",'IOC Input'!#REF!&lt;50000),'IOC Input'!#REF!,IF(AND('IOC Input'!#REF!="M-OP",'IOC Input'!#REF!&gt;=50000),'IOC Input'!#REF!,""))</f>
        <v>#REF!</v>
      </c>
      <c r="G784" s="103" t="e">
        <f>IF(AND('IOC Input'!#REF!="M-OP",'IOC Input'!#REF!&lt;50000),'IOC Input'!#REF!,IF(AND('IOC Input'!#REF!="M-OP",'IOC Input'!#REF!&gt;=50000),'IOC Input'!#REF!,""))</f>
        <v>#REF!</v>
      </c>
      <c r="H784" s="103" t="e">
        <f>IF(AND('IOC Input'!#REF!="M-OP",'IOC Input'!#REF!&lt;50000),'IOC Input'!#REF!,IF(AND('IOC Input'!#REF!="M-OP",'IOC Input'!#REF!&gt;=50000),'IOC Input'!#REF!,""))</f>
        <v>#REF!</v>
      </c>
      <c r="I784" s="103" t="e">
        <f>IF(AND('IOC Input'!#REF!="M-OP",'IOC Input'!#REF!&lt;50000),'IOC Input'!#REF!,IF(AND('IOC Input'!#REF!="M-OP",'IOC Input'!#REF!&gt;=50000),'IOC Input'!#REF!,""))</f>
        <v>#REF!</v>
      </c>
      <c r="J784" s="105" t="e">
        <f>IF(AND('IOC Input'!#REF!="M-OP",'IOC Input'!#REF!&lt;50000),RIGHT('IOC Input'!#REF!,6),IF(AND('IOC Input'!#REF!="M-OP",'IOC Input'!#REF!&gt;=50000),RIGHT('IOC Input'!#REF!,6),""))</f>
        <v>#REF!</v>
      </c>
      <c r="K784" s="106" t="e">
        <f>IF(AND('IOC Input'!#REF!="M-OP",'IOC Input'!#REF!="C"),'IOC Input'!#REF!,"")</f>
        <v>#REF!</v>
      </c>
      <c r="L784" s="106" t="e">
        <f>IF(AND('IOC Input'!#REF!="M-OP",'IOC Input'!#REF!="D"),'IOC Input'!#REF!,"")</f>
        <v>#REF!</v>
      </c>
      <c r="M784" t="e">
        <f t="shared" si="82"/>
        <v>#REF!</v>
      </c>
    </row>
    <row r="785" spans="1:13" ht="18.75">
      <c r="A785" s="102" t="s">
        <v>111</v>
      </c>
      <c r="B785" s="103" t="e">
        <f>IF(AND('IOC Input'!#REF!="M-OP",'IOC Input'!#REF!&lt;50000),'IOC Input'!#REF!,IF(AND('IOC Input'!#REF!="M-OP",'IOC Input'!#REF!&gt;=50000),'IOC Input'!#REF!,""))</f>
        <v>#REF!</v>
      </c>
      <c r="C785" s="103" t="e">
        <f>IF(AND('IOC Input'!#REF!="M-OP",'IOC Input'!#REF!&lt;50000),'IOC Input'!#REF!,IF(AND('IOC Input'!#REF!="M-OP",'IOC Input'!#REF!&gt;=50000),'IOC Input'!#REF!,""))</f>
        <v>#REF!</v>
      </c>
      <c r="D785" s="103" t="e">
        <f>IF(AND('IOC Input'!#REF!="M-OP",'IOC Input'!#REF!&lt;50000),'IOC Input'!#REF!,IF(AND('IOC Input'!#REF!="M-OP",'IOC Input'!#REF!&gt;=50000),'IOC Input'!#REF!,""))</f>
        <v>#REF!</v>
      </c>
      <c r="E785" s="103" t="e">
        <f>IF(AND('IOC Input'!#REF!="M-OP",'IOC Input'!#REF!&lt;50000),'IOC Input'!#REF!,IF(AND('IOC Input'!#REF!="M-OP",'IOC Input'!#REF!&gt;=50000),'IOC Input'!#REF!,""))</f>
        <v>#REF!</v>
      </c>
      <c r="F785" s="103" t="e">
        <f>IF(AND('IOC Input'!#REF!="M-OP",'IOC Input'!#REF!&lt;50000),'IOC Input'!#REF!,IF(AND('IOC Input'!#REF!="M-OP",'IOC Input'!#REF!&gt;=50000),'IOC Input'!#REF!,""))</f>
        <v>#REF!</v>
      </c>
      <c r="G785" s="103" t="e">
        <f>IF(AND('IOC Input'!#REF!="M-OP",'IOC Input'!#REF!&lt;50000),'IOC Input'!#REF!,IF(AND('IOC Input'!#REF!="M-OP",'IOC Input'!#REF!&gt;=50000),'IOC Input'!#REF!,""))</f>
        <v>#REF!</v>
      </c>
      <c r="H785" s="107"/>
      <c r="I785" s="103" t="e">
        <f>IF(AND('IOC Input'!#REF!="M-OP",'IOC Input'!#REF!&lt;50000),'IOC Input'!#REF!,IF(AND('IOC Input'!#REF!="M-OP",'IOC Input'!#REF!&gt;=50000),'IOC Input'!#REF!,""))</f>
        <v>#REF!</v>
      </c>
      <c r="J785" s="105" t="e">
        <f>IF(AND('IOC Input'!#REF!="M-OP",'IOC Input'!#REF!&lt;50000),RIGHT('IOC Input'!#REF!,6),IF(AND('IOC Input'!#REF!="M-OP",'IOC Input'!#REF!&gt;=50000),RIGHT('IOC Input'!#REF!,6),""))</f>
        <v>#REF!</v>
      </c>
      <c r="K785" s="106" t="e">
        <f>IF(AND('IOC Input'!#REF!="M-OP",'IOC Input'!#REF!="C"),'IOC Input'!#REF!,"")</f>
        <v>#REF!</v>
      </c>
      <c r="L785" s="106" t="e">
        <f>IF(AND('IOC Input'!#REF!="M-OP",'IOC Input'!#REF!="D"),'IOC Input'!#REF!,"")</f>
        <v>#REF!</v>
      </c>
      <c r="M785" t="e">
        <f t="shared" si="82"/>
        <v>#REF!</v>
      </c>
    </row>
    <row r="786" spans="1:13" ht="18.75">
      <c r="A786" s="102"/>
      <c r="B786" s="103"/>
      <c r="C786" s="104"/>
      <c r="D786" s="103"/>
      <c r="E786" s="104"/>
      <c r="F786" s="103"/>
      <c r="G786" s="103"/>
      <c r="H786" s="104"/>
      <c r="I786" s="103"/>
      <c r="J786" s="105"/>
      <c r="K786" s="106"/>
      <c r="L786" s="106"/>
    </row>
    <row r="787" spans="1:13" ht="18.75">
      <c r="A787" s="102" t="s">
        <v>111</v>
      </c>
      <c r="B787" s="103" t="e">
        <f>IF(AND('IOC Input'!#REF!="M-OP",'IOC Input'!#REF!&lt;50000),"119503",IF(AND('IOC Input'!#REF!="M-OP",'IOC Input'!#REF!&gt;=50000),"119500",""))</f>
        <v>#REF!</v>
      </c>
      <c r="C787" s="104"/>
      <c r="D787" s="103"/>
      <c r="E787" s="104"/>
      <c r="F787" s="103"/>
      <c r="G787" s="103"/>
      <c r="H787" s="103" t="e">
        <f>IF(AND('IOC Input'!#REF!="M-OP",'IOC Input'!#REF!&lt;50000),'IOC Input'!#REF!,IF(AND('IOC Input'!#REF!="M-OP",'IOC Input'!#REF!&gt;=50000),'IOC Input'!#REF!,""))</f>
        <v>#REF!</v>
      </c>
      <c r="I787" s="103" t="e">
        <f>+I788</f>
        <v>#REF!</v>
      </c>
      <c r="J787" s="105" t="e">
        <f>+J788</f>
        <v>#REF!</v>
      </c>
      <c r="K787" s="106" t="e">
        <f>IF(AND('IOC Input'!#REF!="M-OP",'IOC Input'!#REF!="C"),'IOC Input'!#REF!,"")</f>
        <v>#REF!</v>
      </c>
      <c r="L787" s="106" t="e">
        <f>IF(AND('IOC Input'!#REF!="M-OP",'IOC Input'!#REF!="D"),'IOC Input'!#REF!,"")</f>
        <v>#REF!</v>
      </c>
      <c r="M787" t="e">
        <f>IF(SUM(K787:L787)&gt;0,1,0)</f>
        <v>#REF!</v>
      </c>
    </row>
    <row r="788" spans="1:13" ht="18.75">
      <c r="A788" s="102" t="s">
        <v>111</v>
      </c>
      <c r="B788" s="103" t="e">
        <f>IF(AND('IOC Input'!#REF!="M-OP",'IOC Input'!#REF!&lt;50000),'IOC Input'!#REF!,IF(AND('IOC Input'!#REF!="M-OP",'IOC Input'!#REF!&gt;=50000),'IOC Input'!#REF!,""))</f>
        <v>#REF!</v>
      </c>
      <c r="C788" s="103" t="e">
        <f>IF(AND('IOC Input'!#REF!="M-OP",'IOC Input'!#REF!&lt;50000),'IOC Input'!#REF!,IF(AND('IOC Input'!#REF!="M-OP",'IOC Input'!#REF!&gt;=50000),'IOC Input'!#REF!,""))</f>
        <v>#REF!</v>
      </c>
      <c r="D788" s="103" t="e">
        <f>IF(AND('IOC Input'!#REF!="M-OP",'IOC Input'!#REF!&lt;50000),'IOC Input'!#REF!,IF(AND('IOC Input'!#REF!="M-OP",'IOC Input'!#REF!&gt;=50000),'IOC Input'!#REF!,""))</f>
        <v>#REF!</v>
      </c>
      <c r="E788" s="103" t="e">
        <f>IF(AND('IOC Input'!#REF!="M-OP",'IOC Input'!#REF!&lt;50000),'IOC Input'!#REF!,IF(AND('IOC Input'!#REF!="M-OP",'IOC Input'!#REF!&gt;=50000),'IOC Input'!#REF!,""))</f>
        <v>#REF!</v>
      </c>
      <c r="F788" s="103" t="e">
        <f>IF(AND('IOC Input'!#REF!="M-OP",'IOC Input'!#REF!&lt;50000),'IOC Input'!#REF!,IF(AND('IOC Input'!#REF!="M-OP",'IOC Input'!#REF!&gt;=50000),'IOC Input'!#REF!,""))</f>
        <v>#REF!</v>
      </c>
      <c r="G788" s="103" t="e">
        <f>IF(AND('IOC Input'!#REF!="M-OP",'IOC Input'!#REF!&lt;50000),'IOC Input'!#REF!,IF(AND('IOC Input'!#REF!="M-OP",'IOC Input'!#REF!&gt;=50000),'IOC Input'!#REF!,""))</f>
        <v>#REF!</v>
      </c>
      <c r="H788" s="103" t="e">
        <f>IF(AND('IOC Input'!#REF!="M-OP",'IOC Input'!#REF!&lt;50000),'IOC Input'!#REF!,IF(AND('IOC Input'!#REF!="M-OP",'IOC Input'!#REF!&gt;=50000),'IOC Input'!#REF!,""))</f>
        <v>#REF!</v>
      </c>
      <c r="I788" s="103" t="e">
        <f>IF(AND('IOC Input'!#REF!="M-OP",'IOC Input'!#REF!&lt;50000),'IOC Input'!#REF!,IF(AND('IOC Input'!#REF!="M-OP",'IOC Input'!#REF!&gt;=50000),'IOC Input'!#REF!,""))</f>
        <v>#REF!</v>
      </c>
      <c r="J788" s="105" t="e">
        <f>IF(AND('IOC Input'!#REF!="M-OP",'IOC Input'!#REF!&lt;50000),RIGHT('IOC Input'!#REF!,6),IF(AND('IOC Input'!#REF!="M-OP",'IOC Input'!#REF!&gt;=50000),RIGHT('IOC Input'!#REF!,6),""))</f>
        <v>#REF!</v>
      </c>
      <c r="K788" s="106" t="e">
        <f>IF(AND('IOC Input'!#REF!="M-OP",'IOC Input'!#REF!="C"),'IOC Input'!#REF!,"")</f>
        <v>#REF!</v>
      </c>
      <c r="L788" s="106" t="e">
        <f>IF(AND('IOC Input'!#REF!="M-OP",'IOC Input'!#REF!="D"),'IOC Input'!#REF!,"")</f>
        <v>#REF!</v>
      </c>
      <c r="M788" t="e">
        <f t="shared" ref="M788:M794" si="83">IF(SUM(K788:L788)&gt;0,1,0)</f>
        <v>#REF!</v>
      </c>
    </row>
    <row r="789" spans="1:13" ht="18.75">
      <c r="A789" s="102" t="s">
        <v>111</v>
      </c>
      <c r="B789" s="103" t="e">
        <f>IF(AND('IOC Input'!#REF!="M-OP",'IOC Input'!#REF!&lt;50000),'IOC Input'!#REF!,IF(AND('IOC Input'!#REF!="M-OP",'IOC Input'!#REF!&gt;=50000),'IOC Input'!#REF!,""))</f>
        <v>#REF!</v>
      </c>
      <c r="C789" s="103" t="e">
        <f>IF(AND('IOC Input'!#REF!="M-OP",'IOC Input'!#REF!&lt;50000),'IOC Input'!#REF!,IF(AND('IOC Input'!#REF!="M-OP",'IOC Input'!#REF!&gt;=50000),'IOC Input'!#REF!,""))</f>
        <v>#REF!</v>
      </c>
      <c r="D789" s="103" t="e">
        <f>IF(AND('IOC Input'!#REF!="M-OP",'IOC Input'!#REF!&lt;50000),'IOC Input'!#REF!,IF(AND('IOC Input'!#REF!="M-OP",'IOC Input'!#REF!&gt;=50000),'IOC Input'!#REF!,""))</f>
        <v>#REF!</v>
      </c>
      <c r="E789" s="103" t="e">
        <f>IF(AND('IOC Input'!#REF!="M-OP",'IOC Input'!#REF!&lt;50000),'IOC Input'!#REF!,IF(AND('IOC Input'!#REF!="M-OP",'IOC Input'!#REF!&gt;=50000),'IOC Input'!#REF!,""))</f>
        <v>#REF!</v>
      </c>
      <c r="F789" s="103" t="e">
        <f>IF(AND('IOC Input'!#REF!="M-OP",'IOC Input'!#REF!&lt;50000),'IOC Input'!#REF!,IF(AND('IOC Input'!#REF!="M-OP",'IOC Input'!#REF!&gt;=50000),'IOC Input'!#REF!,""))</f>
        <v>#REF!</v>
      </c>
      <c r="G789" s="103" t="e">
        <f>IF(AND('IOC Input'!#REF!="M-OP",'IOC Input'!#REF!&lt;50000),'IOC Input'!#REF!,IF(AND('IOC Input'!#REF!="M-OP",'IOC Input'!#REF!&gt;=50000),'IOC Input'!#REF!,""))</f>
        <v>#REF!</v>
      </c>
      <c r="H789" s="103" t="e">
        <f>IF(AND('IOC Input'!#REF!="M-OP",'IOC Input'!#REF!&lt;50000),'IOC Input'!#REF!,IF(AND('IOC Input'!#REF!="M-OP",'IOC Input'!#REF!&gt;=50000),'IOC Input'!#REF!,""))</f>
        <v>#REF!</v>
      </c>
      <c r="I789" s="103" t="e">
        <f>IF(AND('IOC Input'!#REF!="M-OP",'IOC Input'!#REF!&lt;50000),'IOC Input'!#REF!,IF(AND('IOC Input'!#REF!="M-OP",'IOC Input'!#REF!&gt;=50000),'IOC Input'!#REF!,""))</f>
        <v>#REF!</v>
      </c>
      <c r="J789" s="105" t="e">
        <f>IF(AND('IOC Input'!#REF!="M-OP",'IOC Input'!#REF!&lt;50000),RIGHT('IOC Input'!#REF!,6),IF(AND('IOC Input'!#REF!="M-OP",'IOC Input'!#REF!&gt;=50000),RIGHT('IOC Input'!#REF!,6),""))</f>
        <v>#REF!</v>
      </c>
      <c r="K789" s="106" t="e">
        <f>IF(AND('IOC Input'!#REF!="M-OP",'IOC Input'!#REF!="C"),'IOC Input'!#REF!,"")</f>
        <v>#REF!</v>
      </c>
      <c r="L789" s="106" t="e">
        <f>IF(AND('IOC Input'!#REF!="M-OP",'IOC Input'!#REF!="D"),'IOC Input'!#REF!,"")</f>
        <v>#REF!</v>
      </c>
      <c r="M789" t="e">
        <f t="shared" si="83"/>
        <v>#REF!</v>
      </c>
    </row>
    <row r="790" spans="1:13" ht="18.75">
      <c r="A790" s="102" t="s">
        <v>111</v>
      </c>
      <c r="B790" s="103" t="e">
        <f>IF(AND('IOC Input'!#REF!="M-OP",'IOC Input'!#REF!&lt;50000),'IOC Input'!#REF!,IF(AND('IOC Input'!#REF!="M-OP",'IOC Input'!#REF!&gt;=50000),'IOC Input'!#REF!,""))</f>
        <v>#REF!</v>
      </c>
      <c r="C790" s="103" t="e">
        <f>IF(AND('IOC Input'!#REF!="M-OP",'IOC Input'!#REF!&lt;50000),'IOC Input'!#REF!,IF(AND('IOC Input'!#REF!="M-OP",'IOC Input'!#REF!&gt;=50000),'IOC Input'!#REF!,""))</f>
        <v>#REF!</v>
      </c>
      <c r="D790" s="103" t="e">
        <f>IF(AND('IOC Input'!#REF!="M-OP",'IOC Input'!#REF!&lt;50000),'IOC Input'!#REF!,IF(AND('IOC Input'!#REF!="M-OP",'IOC Input'!#REF!&gt;=50000),'IOC Input'!#REF!,""))</f>
        <v>#REF!</v>
      </c>
      <c r="E790" s="103" t="e">
        <f>IF(AND('IOC Input'!#REF!="M-OP",'IOC Input'!#REF!&lt;50000),'IOC Input'!#REF!,IF(AND('IOC Input'!#REF!="M-OP",'IOC Input'!#REF!&gt;=50000),'IOC Input'!#REF!,""))</f>
        <v>#REF!</v>
      </c>
      <c r="F790" s="103" t="e">
        <f>IF(AND('IOC Input'!#REF!="M-OP",'IOC Input'!#REF!&lt;50000),'IOC Input'!#REF!,IF(AND('IOC Input'!#REF!="M-OP",'IOC Input'!#REF!&gt;=50000),'IOC Input'!#REF!,""))</f>
        <v>#REF!</v>
      </c>
      <c r="G790" s="103" t="e">
        <f>IF(AND('IOC Input'!#REF!="M-OP",'IOC Input'!#REF!&lt;50000),'IOC Input'!#REF!,IF(AND('IOC Input'!#REF!="M-OP",'IOC Input'!#REF!&gt;=50000),'IOC Input'!#REF!,""))</f>
        <v>#REF!</v>
      </c>
      <c r="H790" s="103" t="e">
        <f>IF(AND('IOC Input'!#REF!="M-OP",'IOC Input'!#REF!&lt;50000),'IOC Input'!#REF!,IF(AND('IOC Input'!#REF!="M-OP",'IOC Input'!#REF!&gt;=50000),'IOC Input'!#REF!,""))</f>
        <v>#REF!</v>
      </c>
      <c r="I790" s="103" t="e">
        <f>IF(AND('IOC Input'!#REF!="M-OP",'IOC Input'!#REF!&lt;50000),'IOC Input'!#REF!,IF(AND('IOC Input'!#REF!="M-OP",'IOC Input'!#REF!&gt;=50000),'IOC Input'!#REF!,""))</f>
        <v>#REF!</v>
      </c>
      <c r="J790" s="105" t="e">
        <f>IF(AND('IOC Input'!#REF!="M-OP",'IOC Input'!#REF!&lt;50000),RIGHT('IOC Input'!#REF!,6),IF(AND('IOC Input'!#REF!="M-OP",'IOC Input'!#REF!&gt;=50000),RIGHT('IOC Input'!#REF!,6),""))</f>
        <v>#REF!</v>
      </c>
      <c r="K790" s="106" t="e">
        <f>IF(AND('IOC Input'!#REF!="M-OP",'IOC Input'!#REF!="C"),'IOC Input'!#REF!,"")</f>
        <v>#REF!</v>
      </c>
      <c r="L790" s="106" t="e">
        <f>IF(AND('IOC Input'!#REF!="M-OP",'IOC Input'!#REF!="D"),'IOC Input'!#REF!,"")</f>
        <v>#REF!</v>
      </c>
      <c r="M790" t="e">
        <f t="shared" si="83"/>
        <v>#REF!</v>
      </c>
    </row>
    <row r="791" spans="1:13" ht="18.75">
      <c r="A791" s="102" t="s">
        <v>111</v>
      </c>
      <c r="B791" s="103" t="e">
        <f>IF(AND('IOC Input'!#REF!="M-OP",'IOC Input'!#REF!&lt;50000),'IOC Input'!#REF!,IF(AND('IOC Input'!#REF!="M-OP",'IOC Input'!#REF!&gt;=50000),'IOC Input'!#REF!,""))</f>
        <v>#REF!</v>
      </c>
      <c r="C791" s="103" t="e">
        <f>IF(AND('IOC Input'!#REF!="M-OP",'IOC Input'!#REF!&lt;50000),'IOC Input'!#REF!,IF(AND('IOC Input'!#REF!="M-OP",'IOC Input'!#REF!&gt;=50000),'IOC Input'!#REF!,""))</f>
        <v>#REF!</v>
      </c>
      <c r="D791" s="103" t="e">
        <f>IF(AND('IOC Input'!#REF!="M-OP",'IOC Input'!#REF!&lt;50000),'IOC Input'!#REF!,IF(AND('IOC Input'!#REF!="M-OP",'IOC Input'!#REF!&gt;=50000),'IOC Input'!#REF!,""))</f>
        <v>#REF!</v>
      </c>
      <c r="E791" s="103" t="e">
        <f>IF(AND('IOC Input'!#REF!="M-OP",'IOC Input'!#REF!&lt;50000),'IOC Input'!#REF!,IF(AND('IOC Input'!#REF!="M-OP",'IOC Input'!#REF!&gt;=50000),'IOC Input'!#REF!,""))</f>
        <v>#REF!</v>
      </c>
      <c r="F791" s="103" t="e">
        <f>IF(AND('IOC Input'!#REF!="M-OP",'IOC Input'!#REF!&lt;50000),'IOC Input'!#REF!,IF(AND('IOC Input'!#REF!="M-OP",'IOC Input'!#REF!&gt;=50000),'IOC Input'!#REF!,""))</f>
        <v>#REF!</v>
      </c>
      <c r="G791" s="103" t="e">
        <f>IF(AND('IOC Input'!#REF!="M-OP",'IOC Input'!#REF!&lt;50000),'IOC Input'!#REF!,IF(AND('IOC Input'!#REF!="M-OP",'IOC Input'!#REF!&gt;=50000),'IOC Input'!#REF!,""))</f>
        <v>#REF!</v>
      </c>
      <c r="H791" s="103" t="e">
        <f>IF(AND('IOC Input'!#REF!="M-OP",'IOC Input'!#REF!&lt;50000),'IOC Input'!#REF!,IF(AND('IOC Input'!#REF!="M-OP",'IOC Input'!#REF!&gt;=50000),'IOC Input'!#REF!,""))</f>
        <v>#REF!</v>
      </c>
      <c r="I791" s="103" t="e">
        <f>IF(AND('IOC Input'!#REF!="M-OP",'IOC Input'!#REF!&lt;50000),'IOC Input'!#REF!,IF(AND('IOC Input'!#REF!="M-OP",'IOC Input'!#REF!&gt;=50000),'IOC Input'!#REF!,""))</f>
        <v>#REF!</v>
      </c>
      <c r="J791" s="105" t="e">
        <f>IF(AND('IOC Input'!#REF!="M-OP",'IOC Input'!#REF!&lt;50000),RIGHT('IOC Input'!#REF!,6),IF(AND('IOC Input'!#REF!="M-OP",'IOC Input'!#REF!&gt;=50000),RIGHT('IOC Input'!#REF!,6),""))</f>
        <v>#REF!</v>
      </c>
      <c r="K791" s="106" t="e">
        <f>IF(AND('IOC Input'!#REF!="M-OP",'IOC Input'!#REF!="C"),'IOC Input'!#REF!,"")</f>
        <v>#REF!</v>
      </c>
      <c r="L791" s="106" t="e">
        <f>IF(AND('IOC Input'!#REF!="M-OP",'IOC Input'!#REF!="D"),'IOC Input'!#REF!,"")</f>
        <v>#REF!</v>
      </c>
      <c r="M791" t="e">
        <f t="shared" si="83"/>
        <v>#REF!</v>
      </c>
    </row>
    <row r="792" spans="1:13" ht="18.75">
      <c r="A792" s="102" t="s">
        <v>111</v>
      </c>
      <c r="B792" s="103" t="e">
        <f>IF(AND('IOC Input'!#REF!="M-OP",'IOC Input'!#REF!&lt;50000),'IOC Input'!#REF!,IF(AND('IOC Input'!#REF!="M-OP",'IOC Input'!#REF!&gt;=50000),'IOC Input'!#REF!,""))</f>
        <v>#REF!</v>
      </c>
      <c r="C792" s="103" t="e">
        <f>IF(AND('IOC Input'!#REF!="M-OP",'IOC Input'!#REF!&lt;50000),'IOC Input'!#REF!,IF(AND('IOC Input'!#REF!="M-OP",'IOC Input'!#REF!&gt;=50000),'IOC Input'!#REF!,""))</f>
        <v>#REF!</v>
      </c>
      <c r="D792" s="103" t="e">
        <f>IF(AND('IOC Input'!#REF!="M-OP",'IOC Input'!#REF!&lt;50000),'IOC Input'!#REF!,IF(AND('IOC Input'!#REF!="M-OP",'IOC Input'!#REF!&gt;=50000),'IOC Input'!#REF!,""))</f>
        <v>#REF!</v>
      </c>
      <c r="E792" s="103" t="e">
        <f>IF(AND('IOC Input'!#REF!="M-OP",'IOC Input'!#REF!&lt;50000),'IOC Input'!#REF!,IF(AND('IOC Input'!#REF!="M-OP",'IOC Input'!#REF!&gt;=50000),'IOC Input'!#REF!,""))</f>
        <v>#REF!</v>
      </c>
      <c r="F792" s="103" t="e">
        <f>IF(AND('IOC Input'!#REF!="M-OP",'IOC Input'!#REF!&lt;50000),'IOC Input'!#REF!,IF(AND('IOC Input'!#REF!="M-OP",'IOC Input'!#REF!&gt;=50000),'IOC Input'!#REF!,""))</f>
        <v>#REF!</v>
      </c>
      <c r="G792" s="103" t="e">
        <f>IF(AND('IOC Input'!#REF!="M-OP",'IOC Input'!#REF!&lt;50000),'IOC Input'!#REF!,IF(AND('IOC Input'!#REF!="M-OP",'IOC Input'!#REF!&gt;=50000),'IOC Input'!#REF!,""))</f>
        <v>#REF!</v>
      </c>
      <c r="H792" s="103" t="e">
        <f>IF(AND('IOC Input'!#REF!="M-OP",'IOC Input'!#REF!&lt;50000),'IOC Input'!#REF!,IF(AND('IOC Input'!#REF!="M-OP",'IOC Input'!#REF!&gt;=50000),'IOC Input'!#REF!,""))</f>
        <v>#REF!</v>
      </c>
      <c r="I792" s="103" t="e">
        <f>IF(AND('IOC Input'!#REF!="M-OP",'IOC Input'!#REF!&lt;50000),'IOC Input'!#REF!,IF(AND('IOC Input'!#REF!="M-OP",'IOC Input'!#REF!&gt;=50000),'IOC Input'!#REF!,""))</f>
        <v>#REF!</v>
      </c>
      <c r="J792" s="105" t="e">
        <f>IF(AND('IOC Input'!#REF!="M-OP",'IOC Input'!#REF!&lt;50000),RIGHT('IOC Input'!#REF!,6),IF(AND('IOC Input'!#REF!="M-OP",'IOC Input'!#REF!&gt;=50000),RIGHT('IOC Input'!#REF!,6),""))</f>
        <v>#REF!</v>
      </c>
      <c r="K792" s="106" t="e">
        <f>IF(AND('IOC Input'!#REF!="M-OP",'IOC Input'!#REF!="C"),'IOC Input'!#REF!,"")</f>
        <v>#REF!</v>
      </c>
      <c r="L792" s="106" t="e">
        <f>IF(AND('IOC Input'!#REF!="M-OP",'IOC Input'!#REF!="D"),'IOC Input'!#REF!,"")</f>
        <v>#REF!</v>
      </c>
      <c r="M792" t="e">
        <f t="shared" si="83"/>
        <v>#REF!</v>
      </c>
    </row>
    <row r="793" spans="1:13" ht="18.75">
      <c r="A793" s="102" t="s">
        <v>111</v>
      </c>
      <c r="B793" s="103" t="e">
        <f>IF(AND('IOC Input'!#REF!="M-OP",'IOC Input'!#REF!&lt;50000),'IOC Input'!#REF!,IF(AND('IOC Input'!#REF!="M-OP",'IOC Input'!#REF!&gt;=50000),'IOC Input'!#REF!,""))</f>
        <v>#REF!</v>
      </c>
      <c r="C793" s="103" t="e">
        <f>IF(AND('IOC Input'!#REF!="M-OP",'IOC Input'!#REF!&lt;50000),'IOC Input'!#REF!,IF(AND('IOC Input'!#REF!="M-OP",'IOC Input'!#REF!&gt;=50000),'IOC Input'!#REF!,""))</f>
        <v>#REF!</v>
      </c>
      <c r="D793" s="103" t="e">
        <f>IF(AND('IOC Input'!#REF!="M-OP",'IOC Input'!#REF!&lt;50000),'IOC Input'!#REF!,IF(AND('IOC Input'!#REF!="M-OP",'IOC Input'!#REF!&gt;=50000),'IOC Input'!#REF!,""))</f>
        <v>#REF!</v>
      </c>
      <c r="E793" s="103" t="e">
        <f>IF(AND('IOC Input'!#REF!="M-OP",'IOC Input'!#REF!&lt;50000),'IOC Input'!#REF!,IF(AND('IOC Input'!#REF!="M-OP",'IOC Input'!#REF!&gt;=50000),'IOC Input'!#REF!,""))</f>
        <v>#REF!</v>
      </c>
      <c r="F793" s="103" t="e">
        <f>IF(AND('IOC Input'!#REF!="M-OP",'IOC Input'!#REF!&lt;50000),'IOC Input'!#REF!,IF(AND('IOC Input'!#REF!="M-OP",'IOC Input'!#REF!&gt;=50000),'IOC Input'!#REF!,""))</f>
        <v>#REF!</v>
      </c>
      <c r="G793" s="103" t="e">
        <f>IF(AND('IOC Input'!#REF!="M-OP",'IOC Input'!#REF!&lt;50000),'IOC Input'!#REF!,IF(AND('IOC Input'!#REF!="M-OP",'IOC Input'!#REF!&gt;=50000),'IOC Input'!#REF!,""))</f>
        <v>#REF!</v>
      </c>
      <c r="H793" s="103" t="e">
        <f>IF(AND('IOC Input'!#REF!="M-OP",'IOC Input'!#REF!&lt;50000),'IOC Input'!#REF!,IF(AND('IOC Input'!#REF!="M-OP",'IOC Input'!#REF!&gt;=50000),'IOC Input'!#REF!,""))</f>
        <v>#REF!</v>
      </c>
      <c r="I793" s="103" t="e">
        <f>IF(AND('IOC Input'!#REF!="M-OP",'IOC Input'!#REF!&lt;50000),'IOC Input'!#REF!,IF(AND('IOC Input'!#REF!="M-OP",'IOC Input'!#REF!&gt;=50000),'IOC Input'!#REF!,""))</f>
        <v>#REF!</v>
      </c>
      <c r="J793" s="105" t="e">
        <f>IF(AND('IOC Input'!#REF!="M-OP",'IOC Input'!#REF!&lt;50000),RIGHT('IOC Input'!#REF!,6),IF(AND('IOC Input'!#REF!="M-OP",'IOC Input'!#REF!&gt;=50000),RIGHT('IOC Input'!#REF!,6),""))</f>
        <v>#REF!</v>
      </c>
      <c r="K793" s="106" t="e">
        <f>IF(AND('IOC Input'!#REF!="M-OP",'IOC Input'!#REF!="C"),'IOC Input'!#REF!,"")</f>
        <v>#REF!</v>
      </c>
      <c r="L793" s="106" t="e">
        <f>IF(AND('IOC Input'!#REF!="M-OP",'IOC Input'!#REF!="D"),'IOC Input'!#REF!,"")</f>
        <v>#REF!</v>
      </c>
      <c r="M793" t="e">
        <f t="shared" si="83"/>
        <v>#REF!</v>
      </c>
    </row>
    <row r="794" spans="1:13" ht="18.75">
      <c r="A794" s="102" t="s">
        <v>111</v>
      </c>
      <c r="B794" s="103" t="e">
        <f>IF(AND('IOC Input'!#REF!="M-OP",'IOC Input'!#REF!&lt;50000),'IOC Input'!#REF!,IF(AND('IOC Input'!#REF!="M-OP",'IOC Input'!#REF!&gt;=50000),'IOC Input'!#REF!,""))</f>
        <v>#REF!</v>
      </c>
      <c r="C794" s="103" t="e">
        <f>IF(AND('IOC Input'!#REF!="M-OP",'IOC Input'!#REF!&lt;50000),'IOC Input'!#REF!,IF(AND('IOC Input'!#REF!="M-OP",'IOC Input'!#REF!&gt;=50000),'IOC Input'!#REF!,""))</f>
        <v>#REF!</v>
      </c>
      <c r="D794" s="103" t="e">
        <f>IF(AND('IOC Input'!#REF!="M-OP",'IOC Input'!#REF!&lt;50000),'IOC Input'!#REF!,IF(AND('IOC Input'!#REF!="M-OP",'IOC Input'!#REF!&gt;=50000),'IOC Input'!#REF!,""))</f>
        <v>#REF!</v>
      </c>
      <c r="E794" s="103" t="e">
        <f>IF(AND('IOC Input'!#REF!="M-OP",'IOC Input'!#REF!&lt;50000),'IOC Input'!#REF!,IF(AND('IOC Input'!#REF!="M-OP",'IOC Input'!#REF!&gt;=50000),'IOC Input'!#REF!,""))</f>
        <v>#REF!</v>
      </c>
      <c r="F794" s="103" t="e">
        <f>IF(AND('IOC Input'!#REF!="M-OP",'IOC Input'!#REF!&lt;50000),'IOC Input'!#REF!,IF(AND('IOC Input'!#REF!="M-OP",'IOC Input'!#REF!&gt;=50000),'IOC Input'!#REF!,""))</f>
        <v>#REF!</v>
      </c>
      <c r="G794" s="103" t="e">
        <f>IF(AND('IOC Input'!#REF!="M-OP",'IOC Input'!#REF!&lt;50000),'IOC Input'!#REF!,IF(AND('IOC Input'!#REF!="M-OP",'IOC Input'!#REF!&gt;=50000),'IOC Input'!#REF!,""))</f>
        <v>#REF!</v>
      </c>
      <c r="H794" s="107"/>
      <c r="I794" s="103" t="e">
        <f>IF(AND('IOC Input'!#REF!="M-OP",'IOC Input'!#REF!&lt;50000),'IOC Input'!#REF!,IF(AND('IOC Input'!#REF!="M-OP",'IOC Input'!#REF!&gt;=50000),'IOC Input'!#REF!,""))</f>
        <v>#REF!</v>
      </c>
      <c r="J794" s="105" t="e">
        <f>IF(AND('IOC Input'!#REF!="M-OP",'IOC Input'!#REF!&lt;50000),RIGHT('IOC Input'!#REF!,6),IF(AND('IOC Input'!#REF!="M-OP",'IOC Input'!#REF!&gt;=50000),RIGHT('IOC Input'!#REF!,6),""))</f>
        <v>#REF!</v>
      </c>
      <c r="K794" s="106" t="e">
        <f>IF(AND('IOC Input'!#REF!="M-OP",'IOC Input'!#REF!="C"),'IOC Input'!#REF!,"")</f>
        <v>#REF!</v>
      </c>
      <c r="L794" s="106" t="e">
        <f>IF(AND('IOC Input'!#REF!="M-OP",'IOC Input'!#REF!="D"),'IOC Input'!#REF!,"")</f>
        <v>#REF!</v>
      </c>
      <c r="M794" t="e">
        <f t="shared" si="83"/>
        <v>#REF!</v>
      </c>
    </row>
    <row r="795" spans="1:13" ht="18.75">
      <c r="A795" s="102"/>
      <c r="B795" s="103"/>
      <c r="C795" s="104"/>
      <c r="D795" s="103"/>
      <c r="E795" s="104"/>
      <c r="F795" s="103"/>
      <c r="G795" s="103"/>
      <c r="H795" s="104"/>
      <c r="I795" s="103"/>
      <c r="J795" s="105"/>
      <c r="K795" s="106"/>
      <c r="L795" s="106"/>
    </row>
    <row r="796" spans="1:13" ht="18.75">
      <c r="A796" s="102" t="s">
        <v>111</v>
      </c>
      <c r="B796" s="103" t="e">
        <f>IF(AND('IOC Input'!#REF!="M-OP",'IOC Input'!#REF!&lt;50000),"119503",IF(AND('IOC Input'!#REF!="M-OP",'IOC Input'!#REF!&gt;=50000),"119500",""))</f>
        <v>#REF!</v>
      </c>
      <c r="C796" s="104"/>
      <c r="D796" s="103"/>
      <c r="E796" s="104"/>
      <c r="F796" s="103"/>
      <c r="G796" s="103"/>
      <c r="H796" s="103" t="e">
        <f>IF(AND('IOC Input'!#REF!="M-OP",'IOC Input'!#REF!&lt;50000),'IOC Input'!#REF!,IF(AND('IOC Input'!#REF!="M-OP",'IOC Input'!#REF!&gt;=50000),'IOC Input'!#REF!,""))</f>
        <v>#REF!</v>
      </c>
      <c r="I796" s="103" t="e">
        <f>+I797</f>
        <v>#REF!</v>
      </c>
      <c r="J796" s="105" t="e">
        <f>+J797</f>
        <v>#REF!</v>
      </c>
      <c r="K796" s="106" t="e">
        <f>IF(AND('IOC Input'!#REF!="M-OP",'IOC Input'!#REF!="C"),'IOC Input'!#REF!,"")</f>
        <v>#REF!</v>
      </c>
      <c r="L796" s="106" t="e">
        <f>IF(AND('IOC Input'!#REF!="M-OP",'IOC Input'!#REF!="D"),'IOC Input'!#REF!,"")</f>
        <v>#REF!</v>
      </c>
      <c r="M796" t="e">
        <f>IF(SUM(K796:L796)&gt;0,1,0)</f>
        <v>#REF!</v>
      </c>
    </row>
    <row r="797" spans="1:13" ht="18.75">
      <c r="A797" s="102" t="s">
        <v>111</v>
      </c>
      <c r="B797" s="103" t="e">
        <f>IF(AND('IOC Input'!#REF!="M-OP",'IOC Input'!#REF!&lt;50000),'IOC Input'!#REF!,IF(AND('IOC Input'!#REF!="M-OP",'IOC Input'!#REF!&gt;=50000),'IOC Input'!#REF!,""))</f>
        <v>#REF!</v>
      </c>
      <c r="C797" s="103" t="e">
        <f>IF(AND('IOC Input'!#REF!="M-OP",'IOC Input'!#REF!&lt;50000),'IOC Input'!#REF!,IF(AND('IOC Input'!#REF!="M-OP",'IOC Input'!#REF!&gt;=50000),'IOC Input'!#REF!,""))</f>
        <v>#REF!</v>
      </c>
      <c r="D797" s="103" t="e">
        <f>IF(AND('IOC Input'!#REF!="M-OP",'IOC Input'!#REF!&lt;50000),'IOC Input'!#REF!,IF(AND('IOC Input'!#REF!="M-OP",'IOC Input'!#REF!&gt;=50000),'IOC Input'!#REF!,""))</f>
        <v>#REF!</v>
      </c>
      <c r="E797" s="103" t="e">
        <f>IF(AND('IOC Input'!#REF!="M-OP",'IOC Input'!#REF!&lt;50000),'IOC Input'!#REF!,IF(AND('IOC Input'!#REF!="M-OP",'IOC Input'!#REF!&gt;=50000),'IOC Input'!#REF!,""))</f>
        <v>#REF!</v>
      </c>
      <c r="F797" s="103" t="e">
        <f>IF(AND('IOC Input'!#REF!="M-OP",'IOC Input'!#REF!&lt;50000),'IOC Input'!#REF!,IF(AND('IOC Input'!#REF!="M-OP",'IOC Input'!#REF!&gt;=50000),'IOC Input'!#REF!,""))</f>
        <v>#REF!</v>
      </c>
      <c r="G797" s="103" t="e">
        <f>IF(AND('IOC Input'!#REF!="M-OP",'IOC Input'!#REF!&lt;50000),'IOC Input'!#REF!,IF(AND('IOC Input'!#REF!="M-OP",'IOC Input'!#REF!&gt;=50000),'IOC Input'!#REF!,""))</f>
        <v>#REF!</v>
      </c>
      <c r="H797" s="103" t="e">
        <f>IF(AND('IOC Input'!#REF!="M-OP",'IOC Input'!#REF!&lt;50000),'IOC Input'!#REF!,IF(AND('IOC Input'!#REF!="M-OP",'IOC Input'!#REF!&gt;=50000),'IOC Input'!#REF!,""))</f>
        <v>#REF!</v>
      </c>
      <c r="I797" s="103" t="e">
        <f>IF(AND('IOC Input'!#REF!="M-OP",'IOC Input'!#REF!&lt;50000),'IOC Input'!#REF!,IF(AND('IOC Input'!#REF!="M-OP",'IOC Input'!#REF!&gt;=50000),'IOC Input'!#REF!,""))</f>
        <v>#REF!</v>
      </c>
      <c r="J797" s="105" t="e">
        <f>IF(AND('IOC Input'!#REF!="M-OP",'IOC Input'!#REF!&lt;50000),RIGHT('IOC Input'!#REF!,6),IF(AND('IOC Input'!#REF!="M-OP",'IOC Input'!#REF!&gt;=50000),RIGHT('IOC Input'!#REF!,6),""))</f>
        <v>#REF!</v>
      </c>
      <c r="K797" s="106" t="e">
        <f>IF(AND('IOC Input'!#REF!="M-OP",'IOC Input'!#REF!="C"),'IOC Input'!#REF!,"")</f>
        <v>#REF!</v>
      </c>
      <c r="L797" s="106" t="e">
        <f>IF(AND('IOC Input'!#REF!="M-OP",'IOC Input'!#REF!="D"),'IOC Input'!#REF!,"")</f>
        <v>#REF!</v>
      </c>
      <c r="M797" t="e">
        <f t="shared" ref="M797:M803" si="84">IF(SUM(K797:L797)&gt;0,1,0)</f>
        <v>#REF!</v>
      </c>
    </row>
    <row r="798" spans="1:13" ht="18.75">
      <c r="A798" s="102" t="s">
        <v>111</v>
      </c>
      <c r="B798" s="103" t="e">
        <f>IF(AND('IOC Input'!#REF!="M-OP",'IOC Input'!#REF!&lt;50000),'IOC Input'!#REF!,IF(AND('IOC Input'!#REF!="M-OP",'IOC Input'!#REF!&gt;=50000),'IOC Input'!#REF!,""))</f>
        <v>#REF!</v>
      </c>
      <c r="C798" s="103" t="e">
        <f>IF(AND('IOC Input'!#REF!="M-OP",'IOC Input'!#REF!&lt;50000),'IOC Input'!#REF!,IF(AND('IOC Input'!#REF!="M-OP",'IOC Input'!#REF!&gt;=50000),'IOC Input'!#REF!,""))</f>
        <v>#REF!</v>
      </c>
      <c r="D798" s="103" t="e">
        <f>IF(AND('IOC Input'!#REF!="M-OP",'IOC Input'!#REF!&lt;50000),'IOC Input'!#REF!,IF(AND('IOC Input'!#REF!="M-OP",'IOC Input'!#REF!&gt;=50000),'IOC Input'!#REF!,""))</f>
        <v>#REF!</v>
      </c>
      <c r="E798" s="103" t="e">
        <f>IF(AND('IOC Input'!#REF!="M-OP",'IOC Input'!#REF!&lt;50000),'IOC Input'!#REF!,IF(AND('IOC Input'!#REF!="M-OP",'IOC Input'!#REF!&gt;=50000),'IOC Input'!#REF!,""))</f>
        <v>#REF!</v>
      </c>
      <c r="F798" s="103" t="e">
        <f>IF(AND('IOC Input'!#REF!="M-OP",'IOC Input'!#REF!&lt;50000),'IOC Input'!#REF!,IF(AND('IOC Input'!#REF!="M-OP",'IOC Input'!#REF!&gt;=50000),'IOC Input'!#REF!,""))</f>
        <v>#REF!</v>
      </c>
      <c r="G798" s="103" t="e">
        <f>IF(AND('IOC Input'!#REF!="M-OP",'IOC Input'!#REF!&lt;50000),'IOC Input'!#REF!,IF(AND('IOC Input'!#REF!="M-OP",'IOC Input'!#REF!&gt;=50000),'IOC Input'!#REF!,""))</f>
        <v>#REF!</v>
      </c>
      <c r="H798" s="103" t="e">
        <f>IF(AND('IOC Input'!#REF!="M-OP",'IOC Input'!#REF!&lt;50000),'IOC Input'!#REF!,IF(AND('IOC Input'!#REF!="M-OP",'IOC Input'!#REF!&gt;=50000),'IOC Input'!#REF!,""))</f>
        <v>#REF!</v>
      </c>
      <c r="I798" s="103" t="e">
        <f>IF(AND('IOC Input'!#REF!="M-OP",'IOC Input'!#REF!&lt;50000),'IOC Input'!#REF!,IF(AND('IOC Input'!#REF!="M-OP",'IOC Input'!#REF!&gt;=50000),'IOC Input'!#REF!,""))</f>
        <v>#REF!</v>
      </c>
      <c r="J798" s="105" t="e">
        <f>IF(AND('IOC Input'!#REF!="M-OP",'IOC Input'!#REF!&lt;50000),RIGHT('IOC Input'!#REF!,6),IF(AND('IOC Input'!#REF!="M-OP",'IOC Input'!#REF!&gt;=50000),RIGHT('IOC Input'!#REF!,6),""))</f>
        <v>#REF!</v>
      </c>
      <c r="K798" s="106" t="e">
        <f>IF(AND('IOC Input'!#REF!="M-OP",'IOC Input'!#REF!="C"),'IOC Input'!#REF!,"")</f>
        <v>#REF!</v>
      </c>
      <c r="L798" s="106" t="e">
        <f>IF(AND('IOC Input'!#REF!="M-OP",'IOC Input'!#REF!="D"),'IOC Input'!#REF!,"")</f>
        <v>#REF!</v>
      </c>
      <c r="M798" t="e">
        <f t="shared" si="84"/>
        <v>#REF!</v>
      </c>
    </row>
    <row r="799" spans="1:13" ht="18.75">
      <c r="A799" s="102" t="s">
        <v>111</v>
      </c>
      <c r="B799" s="103" t="e">
        <f>IF(AND('IOC Input'!#REF!="M-OP",'IOC Input'!#REF!&lt;50000),'IOC Input'!#REF!,IF(AND('IOC Input'!#REF!="M-OP",'IOC Input'!#REF!&gt;=50000),'IOC Input'!#REF!,""))</f>
        <v>#REF!</v>
      </c>
      <c r="C799" s="103" t="e">
        <f>IF(AND('IOC Input'!#REF!="M-OP",'IOC Input'!#REF!&lt;50000),'IOC Input'!#REF!,IF(AND('IOC Input'!#REF!="M-OP",'IOC Input'!#REF!&gt;=50000),'IOC Input'!#REF!,""))</f>
        <v>#REF!</v>
      </c>
      <c r="D799" s="103" t="e">
        <f>IF(AND('IOC Input'!#REF!="M-OP",'IOC Input'!#REF!&lt;50000),'IOC Input'!#REF!,IF(AND('IOC Input'!#REF!="M-OP",'IOC Input'!#REF!&gt;=50000),'IOC Input'!#REF!,""))</f>
        <v>#REF!</v>
      </c>
      <c r="E799" s="103" t="e">
        <f>IF(AND('IOC Input'!#REF!="M-OP",'IOC Input'!#REF!&lt;50000),'IOC Input'!#REF!,IF(AND('IOC Input'!#REF!="M-OP",'IOC Input'!#REF!&gt;=50000),'IOC Input'!#REF!,""))</f>
        <v>#REF!</v>
      </c>
      <c r="F799" s="103" t="e">
        <f>IF(AND('IOC Input'!#REF!="M-OP",'IOC Input'!#REF!&lt;50000),'IOC Input'!#REF!,IF(AND('IOC Input'!#REF!="M-OP",'IOC Input'!#REF!&gt;=50000),'IOC Input'!#REF!,""))</f>
        <v>#REF!</v>
      </c>
      <c r="G799" s="103" t="e">
        <f>IF(AND('IOC Input'!#REF!="M-OP",'IOC Input'!#REF!&lt;50000),'IOC Input'!#REF!,IF(AND('IOC Input'!#REF!="M-OP",'IOC Input'!#REF!&gt;=50000),'IOC Input'!#REF!,""))</f>
        <v>#REF!</v>
      </c>
      <c r="H799" s="103" t="e">
        <f>IF(AND('IOC Input'!#REF!="M-OP",'IOC Input'!#REF!&lt;50000),'IOC Input'!#REF!,IF(AND('IOC Input'!#REF!="M-OP",'IOC Input'!#REF!&gt;=50000),'IOC Input'!#REF!,""))</f>
        <v>#REF!</v>
      </c>
      <c r="I799" s="103" t="e">
        <f>IF(AND('IOC Input'!#REF!="M-OP",'IOC Input'!#REF!&lt;50000),'IOC Input'!#REF!,IF(AND('IOC Input'!#REF!="M-OP",'IOC Input'!#REF!&gt;=50000),'IOC Input'!#REF!,""))</f>
        <v>#REF!</v>
      </c>
      <c r="J799" s="105" t="e">
        <f>IF(AND('IOC Input'!#REF!="M-OP",'IOC Input'!#REF!&lt;50000),RIGHT('IOC Input'!#REF!,6),IF(AND('IOC Input'!#REF!="M-OP",'IOC Input'!#REF!&gt;=50000),RIGHT('IOC Input'!#REF!,6),""))</f>
        <v>#REF!</v>
      </c>
      <c r="K799" s="106" t="e">
        <f>IF(AND('IOC Input'!#REF!="M-OP",'IOC Input'!#REF!="C"),'IOC Input'!#REF!,"")</f>
        <v>#REF!</v>
      </c>
      <c r="L799" s="106" t="e">
        <f>IF(AND('IOC Input'!#REF!="M-OP",'IOC Input'!#REF!="D"),'IOC Input'!#REF!,"")</f>
        <v>#REF!</v>
      </c>
      <c r="M799" t="e">
        <f t="shared" si="84"/>
        <v>#REF!</v>
      </c>
    </row>
    <row r="800" spans="1:13" ht="18.75">
      <c r="A800" s="102" t="s">
        <v>111</v>
      </c>
      <c r="B800" s="103" t="e">
        <f>IF(AND('IOC Input'!#REF!="M-OP",'IOC Input'!#REF!&lt;50000),'IOC Input'!#REF!,IF(AND('IOC Input'!#REF!="M-OP",'IOC Input'!#REF!&gt;=50000),'IOC Input'!#REF!,""))</f>
        <v>#REF!</v>
      </c>
      <c r="C800" s="103" t="e">
        <f>IF(AND('IOC Input'!#REF!="M-OP",'IOC Input'!#REF!&lt;50000),'IOC Input'!#REF!,IF(AND('IOC Input'!#REF!="M-OP",'IOC Input'!#REF!&gt;=50000),'IOC Input'!#REF!,""))</f>
        <v>#REF!</v>
      </c>
      <c r="D800" s="103" t="e">
        <f>IF(AND('IOC Input'!#REF!="M-OP",'IOC Input'!#REF!&lt;50000),'IOC Input'!#REF!,IF(AND('IOC Input'!#REF!="M-OP",'IOC Input'!#REF!&gt;=50000),'IOC Input'!#REF!,""))</f>
        <v>#REF!</v>
      </c>
      <c r="E800" s="103" t="e">
        <f>IF(AND('IOC Input'!#REF!="M-OP",'IOC Input'!#REF!&lt;50000),'IOC Input'!#REF!,IF(AND('IOC Input'!#REF!="M-OP",'IOC Input'!#REF!&gt;=50000),'IOC Input'!#REF!,""))</f>
        <v>#REF!</v>
      </c>
      <c r="F800" s="103" t="e">
        <f>IF(AND('IOC Input'!#REF!="M-OP",'IOC Input'!#REF!&lt;50000),'IOC Input'!#REF!,IF(AND('IOC Input'!#REF!="M-OP",'IOC Input'!#REF!&gt;=50000),'IOC Input'!#REF!,""))</f>
        <v>#REF!</v>
      </c>
      <c r="G800" s="103" t="e">
        <f>IF(AND('IOC Input'!#REF!="M-OP",'IOC Input'!#REF!&lt;50000),'IOC Input'!#REF!,IF(AND('IOC Input'!#REF!="M-OP",'IOC Input'!#REF!&gt;=50000),'IOC Input'!#REF!,""))</f>
        <v>#REF!</v>
      </c>
      <c r="H800" s="103" t="e">
        <f>IF(AND('IOC Input'!#REF!="M-OP",'IOC Input'!#REF!&lt;50000),'IOC Input'!#REF!,IF(AND('IOC Input'!#REF!="M-OP",'IOC Input'!#REF!&gt;=50000),'IOC Input'!#REF!,""))</f>
        <v>#REF!</v>
      </c>
      <c r="I800" s="103" t="e">
        <f>IF(AND('IOC Input'!#REF!="M-OP",'IOC Input'!#REF!&lt;50000),'IOC Input'!#REF!,IF(AND('IOC Input'!#REF!="M-OP",'IOC Input'!#REF!&gt;=50000),'IOC Input'!#REF!,""))</f>
        <v>#REF!</v>
      </c>
      <c r="J800" s="105" t="e">
        <f>IF(AND('IOC Input'!#REF!="M-OP",'IOC Input'!#REF!&lt;50000),RIGHT('IOC Input'!#REF!,6),IF(AND('IOC Input'!#REF!="M-OP",'IOC Input'!#REF!&gt;=50000),RIGHT('IOC Input'!#REF!,6),""))</f>
        <v>#REF!</v>
      </c>
      <c r="K800" s="106" t="e">
        <f>IF(AND('IOC Input'!#REF!="M-OP",'IOC Input'!#REF!="C"),'IOC Input'!#REF!,"")</f>
        <v>#REF!</v>
      </c>
      <c r="L800" s="106" t="e">
        <f>IF(AND('IOC Input'!#REF!="M-OP",'IOC Input'!#REF!="D"),'IOC Input'!#REF!,"")</f>
        <v>#REF!</v>
      </c>
      <c r="M800" t="e">
        <f t="shared" si="84"/>
        <v>#REF!</v>
      </c>
    </row>
    <row r="801" spans="1:13" ht="18.75">
      <c r="A801" s="102" t="s">
        <v>111</v>
      </c>
      <c r="B801" s="103" t="e">
        <f>IF(AND('IOC Input'!#REF!="M-OP",'IOC Input'!#REF!&lt;50000),'IOC Input'!#REF!,IF(AND('IOC Input'!#REF!="M-OP",'IOC Input'!#REF!&gt;=50000),'IOC Input'!#REF!,""))</f>
        <v>#REF!</v>
      </c>
      <c r="C801" s="103" t="e">
        <f>IF(AND('IOC Input'!#REF!="M-OP",'IOC Input'!#REF!&lt;50000),'IOC Input'!#REF!,IF(AND('IOC Input'!#REF!="M-OP",'IOC Input'!#REF!&gt;=50000),'IOC Input'!#REF!,""))</f>
        <v>#REF!</v>
      </c>
      <c r="D801" s="103" t="e">
        <f>IF(AND('IOC Input'!#REF!="M-OP",'IOC Input'!#REF!&lt;50000),'IOC Input'!#REF!,IF(AND('IOC Input'!#REF!="M-OP",'IOC Input'!#REF!&gt;=50000),'IOC Input'!#REF!,""))</f>
        <v>#REF!</v>
      </c>
      <c r="E801" s="103" t="e">
        <f>IF(AND('IOC Input'!#REF!="M-OP",'IOC Input'!#REF!&lt;50000),'IOC Input'!#REF!,IF(AND('IOC Input'!#REF!="M-OP",'IOC Input'!#REF!&gt;=50000),'IOC Input'!#REF!,""))</f>
        <v>#REF!</v>
      </c>
      <c r="F801" s="103" t="e">
        <f>IF(AND('IOC Input'!#REF!="M-OP",'IOC Input'!#REF!&lt;50000),'IOC Input'!#REF!,IF(AND('IOC Input'!#REF!="M-OP",'IOC Input'!#REF!&gt;=50000),'IOC Input'!#REF!,""))</f>
        <v>#REF!</v>
      </c>
      <c r="G801" s="103" t="e">
        <f>IF(AND('IOC Input'!#REF!="M-OP",'IOC Input'!#REF!&lt;50000),'IOC Input'!#REF!,IF(AND('IOC Input'!#REF!="M-OP",'IOC Input'!#REF!&gt;=50000),'IOC Input'!#REF!,""))</f>
        <v>#REF!</v>
      </c>
      <c r="H801" s="103" t="e">
        <f>IF(AND('IOC Input'!#REF!="M-OP",'IOC Input'!#REF!&lt;50000),'IOC Input'!#REF!,IF(AND('IOC Input'!#REF!="M-OP",'IOC Input'!#REF!&gt;=50000),'IOC Input'!#REF!,""))</f>
        <v>#REF!</v>
      </c>
      <c r="I801" s="103" t="e">
        <f>IF(AND('IOC Input'!#REF!="M-OP",'IOC Input'!#REF!&lt;50000),'IOC Input'!#REF!,IF(AND('IOC Input'!#REF!="M-OP",'IOC Input'!#REF!&gt;=50000),'IOC Input'!#REF!,""))</f>
        <v>#REF!</v>
      </c>
      <c r="J801" s="105" t="e">
        <f>IF(AND('IOC Input'!#REF!="M-OP",'IOC Input'!#REF!&lt;50000),RIGHT('IOC Input'!#REF!,6),IF(AND('IOC Input'!#REF!="M-OP",'IOC Input'!#REF!&gt;=50000),RIGHT('IOC Input'!#REF!,6),""))</f>
        <v>#REF!</v>
      </c>
      <c r="K801" s="106" t="e">
        <f>IF(AND('IOC Input'!#REF!="M-OP",'IOC Input'!#REF!="C"),'IOC Input'!#REF!,"")</f>
        <v>#REF!</v>
      </c>
      <c r="L801" s="106" t="e">
        <f>IF(AND('IOC Input'!#REF!="M-OP",'IOC Input'!#REF!="D"),'IOC Input'!#REF!,"")</f>
        <v>#REF!</v>
      </c>
      <c r="M801" t="e">
        <f t="shared" si="84"/>
        <v>#REF!</v>
      </c>
    </row>
    <row r="802" spans="1:13" ht="18.75">
      <c r="A802" s="102" t="s">
        <v>111</v>
      </c>
      <c r="B802" s="103" t="e">
        <f>IF(AND('IOC Input'!#REF!="M-OP",'IOC Input'!#REF!&lt;50000),'IOC Input'!#REF!,IF(AND('IOC Input'!#REF!="M-OP",'IOC Input'!#REF!&gt;=50000),'IOC Input'!#REF!,""))</f>
        <v>#REF!</v>
      </c>
      <c r="C802" s="103" t="e">
        <f>IF(AND('IOC Input'!#REF!="M-OP",'IOC Input'!#REF!&lt;50000),'IOC Input'!#REF!,IF(AND('IOC Input'!#REF!="M-OP",'IOC Input'!#REF!&gt;=50000),'IOC Input'!#REF!,""))</f>
        <v>#REF!</v>
      </c>
      <c r="D802" s="103" t="e">
        <f>IF(AND('IOC Input'!#REF!="M-OP",'IOC Input'!#REF!&lt;50000),'IOC Input'!#REF!,IF(AND('IOC Input'!#REF!="M-OP",'IOC Input'!#REF!&gt;=50000),'IOC Input'!#REF!,""))</f>
        <v>#REF!</v>
      </c>
      <c r="E802" s="103" t="e">
        <f>IF(AND('IOC Input'!#REF!="M-OP",'IOC Input'!#REF!&lt;50000),'IOC Input'!#REF!,IF(AND('IOC Input'!#REF!="M-OP",'IOC Input'!#REF!&gt;=50000),'IOC Input'!#REF!,""))</f>
        <v>#REF!</v>
      </c>
      <c r="F802" s="103" t="e">
        <f>IF(AND('IOC Input'!#REF!="M-OP",'IOC Input'!#REF!&lt;50000),'IOC Input'!#REF!,IF(AND('IOC Input'!#REF!="M-OP",'IOC Input'!#REF!&gt;=50000),'IOC Input'!#REF!,""))</f>
        <v>#REF!</v>
      </c>
      <c r="G802" s="103" t="e">
        <f>IF(AND('IOC Input'!#REF!="M-OP",'IOC Input'!#REF!&lt;50000),'IOC Input'!#REF!,IF(AND('IOC Input'!#REF!="M-OP",'IOC Input'!#REF!&gt;=50000),'IOC Input'!#REF!,""))</f>
        <v>#REF!</v>
      </c>
      <c r="H802" s="103" t="e">
        <f>IF(AND('IOC Input'!#REF!="M-OP",'IOC Input'!#REF!&lt;50000),'IOC Input'!#REF!,IF(AND('IOC Input'!#REF!="M-OP",'IOC Input'!#REF!&gt;=50000),'IOC Input'!#REF!,""))</f>
        <v>#REF!</v>
      </c>
      <c r="I802" s="103" t="e">
        <f>IF(AND('IOC Input'!#REF!="M-OP",'IOC Input'!#REF!&lt;50000),'IOC Input'!#REF!,IF(AND('IOC Input'!#REF!="M-OP",'IOC Input'!#REF!&gt;=50000),'IOC Input'!#REF!,""))</f>
        <v>#REF!</v>
      </c>
      <c r="J802" s="105" t="e">
        <f>IF(AND('IOC Input'!#REF!="M-OP",'IOC Input'!#REF!&lt;50000),RIGHT('IOC Input'!#REF!,6),IF(AND('IOC Input'!#REF!="M-OP",'IOC Input'!#REF!&gt;=50000),RIGHT('IOC Input'!#REF!,6),""))</f>
        <v>#REF!</v>
      </c>
      <c r="K802" s="106" t="e">
        <f>IF(AND('IOC Input'!#REF!="M-OP",'IOC Input'!#REF!="C"),'IOC Input'!#REF!,"")</f>
        <v>#REF!</v>
      </c>
      <c r="L802" s="106" t="e">
        <f>IF(AND('IOC Input'!#REF!="M-OP",'IOC Input'!#REF!="D"),'IOC Input'!#REF!,"")</f>
        <v>#REF!</v>
      </c>
      <c r="M802" t="e">
        <f t="shared" si="84"/>
        <v>#REF!</v>
      </c>
    </row>
    <row r="803" spans="1:13" ht="18.75">
      <c r="A803" s="102" t="s">
        <v>111</v>
      </c>
      <c r="B803" s="103" t="e">
        <f>IF(AND('IOC Input'!#REF!="M-OP",'IOC Input'!#REF!&lt;50000),'IOC Input'!#REF!,IF(AND('IOC Input'!#REF!="M-OP",'IOC Input'!#REF!&gt;=50000),'IOC Input'!#REF!,""))</f>
        <v>#REF!</v>
      </c>
      <c r="C803" s="103" t="e">
        <f>IF(AND('IOC Input'!#REF!="M-OP",'IOC Input'!#REF!&lt;50000),'IOC Input'!#REF!,IF(AND('IOC Input'!#REF!="M-OP",'IOC Input'!#REF!&gt;=50000),'IOC Input'!#REF!,""))</f>
        <v>#REF!</v>
      </c>
      <c r="D803" s="103" t="e">
        <f>IF(AND('IOC Input'!#REF!="M-OP",'IOC Input'!#REF!&lt;50000),'IOC Input'!#REF!,IF(AND('IOC Input'!#REF!="M-OP",'IOC Input'!#REF!&gt;=50000),'IOC Input'!#REF!,""))</f>
        <v>#REF!</v>
      </c>
      <c r="E803" s="103" t="e">
        <f>IF(AND('IOC Input'!#REF!="M-OP",'IOC Input'!#REF!&lt;50000),'IOC Input'!#REF!,IF(AND('IOC Input'!#REF!="M-OP",'IOC Input'!#REF!&gt;=50000),'IOC Input'!#REF!,""))</f>
        <v>#REF!</v>
      </c>
      <c r="F803" s="103" t="e">
        <f>IF(AND('IOC Input'!#REF!="M-OP",'IOC Input'!#REF!&lt;50000),'IOC Input'!#REF!,IF(AND('IOC Input'!#REF!="M-OP",'IOC Input'!#REF!&gt;=50000),'IOC Input'!#REF!,""))</f>
        <v>#REF!</v>
      </c>
      <c r="G803" s="103" t="e">
        <f>IF(AND('IOC Input'!#REF!="M-OP",'IOC Input'!#REF!&lt;50000),'IOC Input'!#REF!,IF(AND('IOC Input'!#REF!="M-OP",'IOC Input'!#REF!&gt;=50000),'IOC Input'!#REF!,""))</f>
        <v>#REF!</v>
      </c>
      <c r="H803" s="107"/>
      <c r="I803" s="103" t="e">
        <f>IF(AND('IOC Input'!#REF!="M-OP",'IOC Input'!#REF!&lt;50000),'IOC Input'!#REF!,IF(AND('IOC Input'!#REF!="M-OP",'IOC Input'!#REF!&gt;=50000),'IOC Input'!#REF!,""))</f>
        <v>#REF!</v>
      </c>
      <c r="J803" s="105" t="e">
        <f>IF(AND('IOC Input'!#REF!="M-OP",'IOC Input'!#REF!&lt;50000),RIGHT('IOC Input'!#REF!,6),IF(AND('IOC Input'!#REF!="M-OP",'IOC Input'!#REF!&gt;=50000),RIGHT('IOC Input'!#REF!,6),""))</f>
        <v>#REF!</v>
      </c>
      <c r="K803" s="106" t="e">
        <f>IF(AND('IOC Input'!#REF!="M-OP",'IOC Input'!#REF!="C"),'IOC Input'!#REF!,"")</f>
        <v>#REF!</v>
      </c>
      <c r="L803" s="106" t="e">
        <f>IF(AND('IOC Input'!#REF!="M-OP",'IOC Input'!#REF!="D"),'IOC Input'!#REF!,"")</f>
        <v>#REF!</v>
      </c>
      <c r="M803" t="e">
        <f t="shared" si="84"/>
        <v>#REF!</v>
      </c>
    </row>
    <row r="804" spans="1:13" ht="18.75">
      <c r="A804" s="102"/>
      <c r="B804" s="103"/>
      <c r="C804" s="104"/>
      <c r="D804" s="103"/>
      <c r="E804" s="104"/>
      <c r="F804" s="103"/>
      <c r="G804" s="103"/>
      <c r="H804" s="104"/>
      <c r="I804" s="103"/>
      <c r="J804" s="105"/>
      <c r="K804" s="106"/>
      <c r="L804" s="106"/>
    </row>
    <row r="805" spans="1:13" ht="18.75">
      <c r="A805" s="102" t="s">
        <v>111</v>
      </c>
      <c r="B805" s="103" t="e">
        <f>IF(AND('IOC Input'!#REF!="M-OP",'IOC Input'!#REF!&lt;50000),"119503",IF(AND('IOC Input'!#REF!="M-OP",'IOC Input'!#REF!&gt;=50000),"119500",""))</f>
        <v>#REF!</v>
      </c>
      <c r="C805" s="104"/>
      <c r="D805" s="103"/>
      <c r="E805" s="104"/>
      <c r="F805" s="103"/>
      <c r="G805" s="103"/>
      <c r="H805" s="103" t="e">
        <f>IF(AND('IOC Input'!#REF!="M-OP",'IOC Input'!#REF!&lt;50000),'IOC Input'!#REF!,IF(AND('IOC Input'!#REF!="M-OP",'IOC Input'!#REF!&gt;=50000),'IOC Input'!#REF!,""))</f>
        <v>#REF!</v>
      </c>
      <c r="I805" s="103" t="e">
        <f>+I806</f>
        <v>#REF!</v>
      </c>
      <c r="J805" s="105" t="e">
        <f>+J806</f>
        <v>#REF!</v>
      </c>
      <c r="K805" s="106" t="e">
        <f>IF(AND('IOC Input'!#REF!="M-OP",'IOC Input'!#REF!="C"),'IOC Input'!#REF!,"")</f>
        <v>#REF!</v>
      </c>
      <c r="L805" s="106" t="e">
        <f>IF(AND('IOC Input'!#REF!="M-OP",'IOC Input'!#REF!="D"),'IOC Input'!#REF!,"")</f>
        <v>#REF!</v>
      </c>
      <c r="M805" t="e">
        <f>IF(SUM(K805:L805)&gt;0,1,0)</f>
        <v>#REF!</v>
      </c>
    </row>
    <row r="806" spans="1:13" ht="18.75">
      <c r="A806" s="102" t="s">
        <v>111</v>
      </c>
      <c r="B806" s="103" t="e">
        <f>IF(AND('IOC Input'!#REF!="M-OP",'IOC Input'!#REF!&lt;50000),'IOC Input'!#REF!,IF(AND('IOC Input'!#REF!="M-OP",'IOC Input'!#REF!&gt;=50000),'IOC Input'!#REF!,""))</f>
        <v>#REF!</v>
      </c>
      <c r="C806" s="103" t="e">
        <f>IF(AND('IOC Input'!#REF!="M-OP",'IOC Input'!#REF!&lt;50000),'IOC Input'!#REF!,IF(AND('IOC Input'!#REF!="M-OP",'IOC Input'!#REF!&gt;=50000),'IOC Input'!#REF!,""))</f>
        <v>#REF!</v>
      </c>
      <c r="D806" s="103" t="e">
        <f>IF(AND('IOC Input'!#REF!="M-OP",'IOC Input'!#REF!&lt;50000),'IOC Input'!#REF!,IF(AND('IOC Input'!#REF!="M-OP",'IOC Input'!#REF!&gt;=50000),'IOC Input'!#REF!,""))</f>
        <v>#REF!</v>
      </c>
      <c r="E806" s="103" t="e">
        <f>IF(AND('IOC Input'!#REF!="M-OP",'IOC Input'!#REF!&lt;50000),'IOC Input'!#REF!,IF(AND('IOC Input'!#REF!="M-OP",'IOC Input'!#REF!&gt;=50000),'IOC Input'!#REF!,""))</f>
        <v>#REF!</v>
      </c>
      <c r="F806" s="103" t="e">
        <f>IF(AND('IOC Input'!#REF!="M-OP",'IOC Input'!#REF!&lt;50000),'IOC Input'!#REF!,IF(AND('IOC Input'!#REF!="M-OP",'IOC Input'!#REF!&gt;=50000),'IOC Input'!#REF!,""))</f>
        <v>#REF!</v>
      </c>
      <c r="G806" s="103" t="e">
        <f>IF(AND('IOC Input'!#REF!="M-OP",'IOC Input'!#REF!&lt;50000),'IOC Input'!#REF!,IF(AND('IOC Input'!#REF!="M-OP",'IOC Input'!#REF!&gt;=50000),'IOC Input'!#REF!,""))</f>
        <v>#REF!</v>
      </c>
      <c r="H806" s="103" t="e">
        <f>IF(AND('IOC Input'!#REF!="M-OP",'IOC Input'!#REF!&lt;50000),'IOC Input'!#REF!,IF(AND('IOC Input'!#REF!="M-OP",'IOC Input'!#REF!&gt;=50000),'IOC Input'!#REF!,""))</f>
        <v>#REF!</v>
      </c>
      <c r="I806" s="103" t="e">
        <f>IF(AND('IOC Input'!#REF!="M-OP",'IOC Input'!#REF!&lt;50000),'IOC Input'!#REF!,IF(AND('IOC Input'!#REF!="M-OP",'IOC Input'!#REF!&gt;=50000),'IOC Input'!#REF!,""))</f>
        <v>#REF!</v>
      </c>
      <c r="J806" s="105" t="e">
        <f>IF(AND('IOC Input'!#REF!="M-OP",'IOC Input'!#REF!&lt;50000),RIGHT('IOC Input'!#REF!,6),IF(AND('IOC Input'!#REF!="M-OP",'IOC Input'!#REF!&gt;=50000),RIGHT('IOC Input'!#REF!,6),""))</f>
        <v>#REF!</v>
      </c>
      <c r="K806" s="106" t="e">
        <f>IF(AND('IOC Input'!#REF!="M-OP",'IOC Input'!#REF!="C"),'IOC Input'!#REF!,"")</f>
        <v>#REF!</v>
      </c>
      <c r="L806" s="106" t="e">
        <f>IF(AND('IOC Input'!#REF!="M-OP",'IOC Input'!#REF!="D"),'IOC Input'!#REF!,"")</f>
        <v>#REF!</v>
      </c>
      <c r="M806" t="e">
        <f t="shared" ref="M806:M812" si="85">IF(SUM(K806:L806)&gt;0,1,0)</f>
        <v>#REF!</v>
      </c>
    </row>
    <row r="807" spans="1:13" ht="18.75">
      <c r="A807" s="102" t="s">
        <v>111</v>
      </c>
      <c r="B807" s="103" t="e">
        <f>IF(AND('IOC Input'!#REF!="M-OP",'IOC Input'!#REF!&lt;50000),'IOC Input'!#REF!,IF(AND('IOC Input'!#REF!="M-OP",'IOC Input'!#REF!&gt;=50000),'IOC Input'!#REF!,""))</f>
        <v>#REF!</v>
      </c>
      <c r="C807" s="103" t="e">
        <f>IF(AND('IOC Input'!#REF!="M-OP",'IOC Input'!#REF!&lt;50000),'IOC Input'!#REF!,IF(AND('IOC Input'!#REF!="M-OP",'IOC Input'!#REF!&gt;=50000),'IOC Input'!#REF!,""))</f>
        <v>#REF!</v>
      </c>
      <c r="D807" s="103" t="e">
        <f>IF(AND('IOC Input'!#REF!="M-OP",'IOC Input'!#REF!&lt;50000),'IOC Input'!#REF!,IF(AND('IOC Input'!#REF!="M-OP",'IOC Input'!#REF!&gt;=50000),'IOC Input'!#REF!,""))</f>
        <v>#REF!</v>
      </c>
      <c r="E807" s="103" t="e">
        <f>IF(AND('IOC Input'!#REF!="M-OP",'IOC Input'!#REF!&lt;50000),'IOC Input'!#REF!,IF(AND('IOC Input'!#REF!="M-OP",'IOC Input'!#REF!&gt;=50000),'IOC Input'!#REF!,""))</f>
        <v>#REF!</v>
      </c>
      <c r="F807" s="103" t="e">
        <f>IF(AND('IOC Input'!#REF!="M-OP",'IOC Input'!#REF!&lt;50000),'IOC Input'!#REF!,IF(AND('IOC Input'!#REF!="M-OP",'IOC Input'!#REF!&gt;=50000),'IOC Input'!#REF!,""))</f>
        <v>#REF!</v>
      </c>
      <c r="G807" s="103" t="e">
        <f>IF(AND('IOC Input'!#REF!="M-OP",'IOC Input'!#REF!&lt;50000),'IOC Input'!#REF!,IF(AND('IOC Input'!#REF!="M-OP",'IOC Input'!#REF!&gt;=50000),'IOC Input'!#REF!,""))</f>
        <v>#REF!</v>
      </c>
      <c r="H807" s="103" t="e">
        <f>IF(AND('IOC Input'!#REF!="M-OP",'IOC Input'!#REF!&lt;50000),'IOC Input'!#REF!,IF(AND('IOC Input'!#REF!="M-OP",'IOC Input'!#REF!&gt;=50000),'IOC Input'!#REF!,""))</f>
        <v>#REF!</v>
      </c>
      <c r="I807" s="103" t="e">
        <f>IF(AND('IOC Input'!#REF!="M-OP",'IOC Input'!#REF!&lt;50000),'IOC Input'!#REF!,IF(AND('IOC Input'!#REF!="M-OP",'IOC Input'!#REF!&gt;=50000),'IOC Input'!#REF!,""))</f>
        <v>#REF!</v>
      </c>
      <c r="J807" s="105" t="e">
        <f>IF(AND('IOC Input'!#REF!="M-OP",'IOC Input'!#REF!&lt;50000),RIGHT('IOC Input'!#REF!,6),IF(AND('IOC Input'!#REF!="M-OP",'IOC Input'!#REF!&gt;=50000),RIGHT('IOC Input'!#REF!,6),""))</f>
        <v>#REF!</v>
      </c>
      <c r="K807" s="106" t="e">
        <f>IF(AND('IOC Input'!#REF!="M-OP",'IOC Input'!#REF!="C"),'IOC Input'!#REF!,"")</f>
        <v>#REF!</v>
      </c>
      <c r="L807" s="106" t="e">
        <f>IF(AND('IOC Input'!#REF!="M-OP",'IOC Input'!#REF!="D"),'IOC Input'!#REF!,"")</f>
        <v>#REF!</v>
      </c>
      <c r="M807" t="e">
        <f t="shared" si="85"/>
        <v>#REF!</v>
      </c>
    </row>
    <row r="808" spans="1:13" ht="18.75">
      <c r="A808" s="102" t="s">
        <v>111</v>
      </c>
      <c r="B808" s="103" t="e">
        <f>IF(AND('IOC Input'!#REF!="M-OP",'IOC Input'!#REF!&lt;50000),'IOC Input'!#REF!,IF(AND('IOC Input'!#REF!="M-OP",'IOC Input'!#REF!&gt;=50000),'IOC Input'!#REF!,""))</f>
        <v>#REF!</v>
      </c>
      <c r="C808" s="103" t="e">
        <f>IF(AND('IOC Input'!#REF!="M-OP",'IOC Input'!#REF!&lt;50000),'IOC Input'!#REF!,IF(AND('IOC Input'!#REF!="M-OP",'IOC Input'!#REF!&gt;=50000),'IOC Input'!#REF!,""))</f>
        <v>#REF!</v>
      </c>
      <c r="D808" s="103" t="e">
        <f>IF(AND('IOC Input'!#REF!="M-OP",'IOC Input'!#REF!&lt;50000),'IOC Input'!#REF!,IF(AND('IOC Input'!#REF!="M-OP",'IOC Input'!#REF!&gt;=50000),'IOC Input'!#REF!,""))</f>
        <v>#REF!</v>
      </c>
      <c r="E808" s="103" t="e">
        <f>IF(AND('IOC Input'!#REF!="M-OP",'IOC Input'!#REF!&lt;50000),'IOC Input'!#REF!,IF(AND('IOC Input'!#REF!="M-OP",'IOC Input'!#REF!&gt;=50000),'IOC Input'!#REF!,""))</f>
        <v>#REF!</v>
      </c>
      <c r="F808" s="103" t="e">
        <f>IF(AND('IOC Input'!#REF!="M-OP",'IOC Input'!#REF!&lt;50000),'IOC Input'!#REF!,IF(AND('IOC Input'!#REF!="M-OP",'IOC Input'!#REF!&gt;=50000),'IOC Input'!#REF!,""))</f>
        <v>#REF!</v>
      </c>
      <c r="G808" s="103" t="e">
        <f>IF(AND('IOC Input'!#REF!="M-OP",'IOC Input'!#REF!&lt;50000),'IOC Input'!#REF!,IF(AND('IOC Input'!#REF!="M-OP",'IOC Input'!#REF!&gt;=50000),'IOC Input'!#REF!,""))</f>
        <v>#REF!</v>
      </c>
      <c r="H808" s="103" t="e">
        <f>IF(AND('IOC Input'!#REF!="M-OP",'IOC Input'!#REF!&lt;50000),'IOC Input'!#REF!,IF(AND('IOC Input'!#REF!="M-OP",'IOC Input'!#REF!&gt;=50000),'IOC Input'!#REF!,""))</f>
        <v>#REF!</v>
      </c>
      <c r="I808" s="103" t="e">
        <f>IF(AND('IOC Input'!#REF!="M-OP",'IOC Input'!#REF!&lt;50000),'IOC Input'!#REF!,IF(AND('IOC Input'!#REF!="M-OP",'IOC Input'!#REF!&gt;=50000),'IOC Input'!#REF!,""))</f>
        <v>#REF!</v>
      </c>
      <c r="J808" s="105" t="e">
        <f>IF(AND('IOC Input'!#REF!="M-OP",'IOC Input'!#REF!&lt;50000),RIGHT('IOC Input'!#REF!,6),IF(AND('IOC Input'!#REF!="M-OP",'IOC Input'!#REF!&gt;=50000),RIGHT('IOC Input'!#REF!,6),""))</f>
        <v>#REF!</v>
      </c>
      <c r="K808" s="106" t="e">
        <f>IF(AND('IOC Input'!#REF!="M-OP",'IOC Input'!#REF!="C"),'IOC Input'!#REF!,"")</f>
        <v>#REF!</v>
      </c>
      <c r="L808" s="106" t="e">
        <f>IF(AND('IOC Input'!#REF!="M-OP",'IOC Input'!#REF!="D"),'IOC Input'!#REF!,"")</f>
        <v>#REF!</v>
      </c>
      <c r="M808" t="e">
        <f t="shared" si="85"/>
        <v>#REF!</v>
      </c>
    </row>
    <row r="809" spans="1:13" ht="18.75">
      <c r="A809" s="102" t="s">
        <v>111</v>
      </c>
      <c r="B809" s="103" t="e">
        <f>IF(AND('IOC Input'!#REF!="M-OP",'IOC Input'!#REF!&lt;50000),'IOC Input'!#REF!,IF(AND('IOC Input'!#REF!="M-OP",'IOC Input'!#REF!&gt;=50000),'IOC Input'!#REF!,""))</f>
        <v>#REF!</v>
      </c>
      <c r="C809" s="103" t="e">
        <f>IF(AND('IOC Input'!#REF!="M-OP",'IOC Input'!#REF!&lt;50000),'IOC Input'!#REF!,IF(AND('IOC Input'!#REF!="M-OP",'IOC Input'!#REF!&gt;=50000),'IOC Input'!#REF!,""))</f>
        <v>#REF!</v>
      </c>
      <c r="D809" s="103" t="e">
        <f>IF(AND('IOC Input'!#REF!="M-OP",'IOC Input'!#REF!&lt;50000),'IOC Input'!#REF!,IF(AND('IOC Input'!#REF!="M-OP",'IOC Input'!#REF!&gt;=50000),'IOC Input'!#REF!,""))</f>
        <v>#REF!</v>
      </c>
      <c r="E809" s="103" t="e">
        <f>IF(AND('IOC Input'!#REF!="M-OP",'IOC Input'!#REF!&lt;50000),'IOC Input'!#REF!,IF(AND('IOC Input'!#REF!="M-OP",'IOC Input'!#REF!&gt;=50000),'IOC Input'!#REF!,""))</f>
        <v>#REF!</v>
      </c>
      <c r="F809" s="103" t="e">
        <f>IF(AND('IOC Input'!#REF!="M-OP",'IOC Input'!#REF!&lt;50000),'IOC Input'!#REF!,IF(AND('IOC Input'!#REF!="M-OP",'IOC Input'!#REF!&gt;=50000),'IOC Input'!#REF!,""))</f>
        <v>#REF!</v>
      </c>
      <c r="G809" s="103" t="e">
        <f>IF(AND('IOC Input'!#REF!="M-OP",'IOC Input'!#REF!&lt;50000),'IOC Input'!#REF!,IF(AND('IOC Input'!#REF!="M-OP",'IOC Input'!#REF!&gt;=50000),'IOC Input'!#REF!,""))</f>
        <v>#REF!</v>
      </c>
      <c r="H809" s="103" t="e">
        <f>IF(AND('IOC Input'!#REF!="M-OP",'IOC Input'!#REF!&lt;50000),'IOC Input'!#REF!,IF(AND('IOC Input'!#REF!="M-OP",'IOC Input'!#REF!&gt;=50000),'IOC Input'!#REF!,""))</f>
        <v>#REF!</v>
      </c>
      <c r="I809" s="103" t="e">
        <f>IF(AND('IOC Input'!#REF!="M-OP",'IOC Input'!#REF!&lt;50000),'IOC Input'!#REF!,IF(AND('IOC Input'!#REF!="M-OP",'IOC Input'!#REF!&gt;=50000),'IOC Input'!#REF!,""))</f>
        <v>#REF!</v>
      </c>
      <c r="J809" s="105" t="e">
        <f>IF(AND('IOC Input'!#REF!="M-OP",'IOC Input'!#REF!&lt;50000),RIGHT('IOC Input'!#REF!,6),IF(AND('IOC Input'!#REF!="M-OP",'IOC Input'!#REF!&gt;=50000),RIGHT('IOC Input'!#REF!,6),""))</f>
        <v>#REF!</v>
      </c>
      <c r="K809" s="106" t="e">
        <f>IF(AND('IOC Input'!#REF!="M-OP",'IOC Input'!#REF!="C"),'IOC Input'!#REF!,"")</f>
        <v>#REF!</v>
      </c>
      <c r="L809" s="106" t="e">
        <f>IF(AND('IOC Input'!#REF!="M-OP",'IOC Input'!#REF!="D"),'IOC Input'!#REF!,"")</f>
        <v>#REF!</v>
      </c>
      <c r="M809" t="e">
        <f t="shared" si="85"/>
        <v>#REF!</v>
      </c>
    </row>
    <row r="810" spans="1:13" ht="18.75">
      <c r="A810" s="102" t="s">
        <v>111</v>
      </c>
      <c r="B810" s="103" t="e">
        <f>IF(AND('IOC Input'!#REF!="M-OP",'IOC Input'!#REF!&lt;50000),'IOC Input'!#REF!,IF(AND('IOC Input'!#REF!="M-OP",'IOC Input'!#REF!&gt;=50000),'IOC Input'!#REF!,""))</f>
        <v>#REF!</v>
      </c>
      <c r="C810" s="103" t="e">
        <f>IF(AND('IOC Input'!#REF!="M-OP",'IOC Input'!#REF!&lt;50000),'IOC Input'!#REF!,IF(AND('IOC Input'!#REF!="M-OP",'IOC Input'!#REF!&gt;=50000),'IOC Input'!#REF!,""))</f>
        <v>#REF!</v>
      </c>
      <c r="D810" s="103" t="e">
        <f>IF(AND('IOC Input'!#REF!="M-OP",'IOC Input'!#REF!&lt;50000),'IOC Input'!#REF!,IF(AND('IOC Input'!#REF!="M-OP",'IOC Input'!#REF!&gt;=50000),'IOC Input'!#REF!,""))</f>
        <v>#REF!</v>
      </c>
      <c r="E810" s="103" t="e">
        <f>IF(AND('IOC Input'!#REF!="M-OP",'IOC Input'!#REF!&lt;50000),'IOC Input'!#REF!,IF(AND('IOC Input'!#REF!="M-OP",'IOC Input'!#REF!&gt;=50000),'IOC Input'!#REF!,""))</f>
        <v>#REF!</v>
      </c>
      <c r="F810" s="103" t="e">
        <f>IF(AND('IOC Input'!#REF!="M-OP",'IOC Input'!#REF!&lt;50000),'IOC Input'!#REF!,IF(AND('IOC Input'!#REF!="M-OP",'IOC Input'!#REF!&gt;=50000),'IOC Input'!#REF!,""))</f>
        <v>#REF!</v>
      </c>
      <c r="G810" s="103" t="e">
        <f>IF(AND('IOC Input'!#REF!="M-OP",'IOC Input'!#REF!&lt;50000),'IOC Input'!#REF!,IF(AND('IOC Input'!#REF!="M-OP",'IOC Input'!#REF!&gt;=50000),'IOC Input'!#REF!,""))</f>
        <v>#REF!</v>
      </c>
      <c r="H810" s="103" t="e">
        <f>IF(AND('IOC Input'!#REF!="M-OP",'IOC Input'!#REF!&lt;50000),'IOC Input'!#REF!,IF(AND('IOC Input'!#REF!="M-OP",'IOC Input'!#REF!&gt;=50000),'IOC Input'!#REF!,""))</f>
        <v>#REF!</v>
      </c>
      <c r="I810" s="103" t="e">
        <f>IF(AND('IOC Input'!#REF!="M-OP",'IOC Input'!#REF!&lt;50000),'IOC Input'!#REF!,IF(AND('IOC Input'!#REF!="M-OP",'IOC Input'!#REF!&gt;=50000),'IOC Input'!#REF!,""))</f>
        <v>#REF!</v>
      </c>
      <c r="J810" s="105" t="e">
        <f>IF(AND('IOC Input'!#REF!="M-OP",'IOC Input'!#REF!&lt;50000),RIGHT('IOC Input'!#REF!,6),IF(AND('IOC Input'!#REF!="M-OP",'IOC Input'!#REF!&gt;=50000),RIGHT('IOC Input'!#REF!,6),""))</f>
        <v>#REF!</v>
      </c>
      <c r="K810" s="106" t="e">
        <f>IF(AND('IOC Input'!#REF!="M-OP",'IOC Input'!#REF!="C"),'IOC Input'!#REF!,"")</f>
        <v>#REF!</v>
      </c>
      <c r="L810" s="106" t="e">
        <f>IF(AND('IOC Input'!#REF!="M-OP",'IOC Input'!#REF!="D"),'IOC Input'!#REF!,"")</f>
        <v>#REF!</v>
      </c>
      <c r="M810" t="e">
        <f t="shared" si="85"/>
        <v>#REF!</v>
      </c>
    </row>
    <row r="811" spans="1:13" ht="18.75">
      <c r="A811" s="102" t="s">
        <v>111</v>
      </c>
      <c r="B811" s="103" t="e">
        <f>IF(AND('IOC Input'!#REF!="M-OP",'IOC Input'!#REF!&lt;50000),'IOC Input'!#REF!,IF(AND('IOC Input'!#REF!="M-OP",'IOC Input'!#REF!&gt;=50000),'IOC Input'!#REF!,""))</f>
        <v>#REF!</v>
      </c>
      <c r="C811" s="103" t="e">
        <f>IF(AND('IOC Input'!#REF!="M-OP",'IOC Input'!#REF!&lt;50000),'IOC Input'!#REF!,IF(AND('IOC Input'!#REF!="M-OP",'IOC Input'!#REF!&gt;=50000),'IOC Input'!#REF!,""))</f>
        <v>#REF!</v>
      </c>
      <c r="D811" s="103" t="e">
        <f>IF(AND('IOC Input'!#REF!="M-OP",'IOC Input'!#REF!&lt;50000),'IOC Input'!#REF!,IF(AND('IOC Input'!#REF!="M-OP",'IOC Input'!#REF!&gt;=50000),'IOC Input'!#REF!,""))</f>
        <v>#REF!</v>
      </c>
      <c r="E811" s="103" t="e">
        <f>IF(AND('IOC Input'!#REF!="M-OP",'IOC Input'!#REF!&lt;50000),'IOC Input'!#REF!,IF(AND('IOC Input'!#REF!="M-OP",'IOC Input'!#REF!&gt;=50000),'IOC Input'!#REF!,""))</f>
        <v>#REF!</v>
      </c>
      <c r="F811" s="103" t="e">
        <f>IF(AND('IOC Input'!#REF!="M-OP",'IOC Input'!#REF!&lt;50000),'IOC Input'!#REF!,IF(AND('IOC Input'!#REF!="M-OP",'IOC Input'!#REF!&gt;=50000),'IOC Input'!#REF!,""))</f>
        <v>#REF!</v>
      </c>
      <c r="G811" s="103" t="e">
        <f>IF(AND('IOC Input'!#REF!="M-OP",'IOC Input'!#REF!&lt;50000),'IOC Input'!#REF!,IF(AND('IOC Input'!#REF!="M-OP",'IOC Input'!#REF!&gt;=50000),'IOC Input'!#REF!,""))</f>
        <v>#REF!</v>
      </c>
      <c r="H811" s="103" t="e">
        <f>IF(AND('IOC Input'!#REF!="M-OP",'IOC Input'!#REF!&lt;50000),'IOC Input'!#REF!,IF(AND('IOC Input'!#REF!="M-OP",'IOC Input'!#REF!&gt;=50000),'IOC Input'!#REF!,""))</f>
        <v>#REF!</v>
      </c>
      <c r="I811" s="103" t="e">
        <f>IF(AND('IOC Input'!#REF!="M-OP",'IOC Input'!#REF!&lt;50000),'IOC Input'!#REF!,IF(AND('IOC Input'!#REF!="M-OP",'IOC Input'!#REF!&gt;=50000),'IOC Input'!#REF!,""))</f>
        <v>#REF!</v>
      </c>
      <c r="J811" s="105" t="e">
        <f>IF(AND('IOC Input'!#REF!="M-OP",'IOC Input'!#REF!&lt;50000),RIGHT('IOC Input'!#REF!,6),IF(AND('IOC Input'!#REF!="M-OP",'IOC Input'!#REF!&gt;=50000),RIGHT('IOC Input'!#REF!,6),""))</f>
        <v>#REF!</v>
      </c>
      <c r="K811" s="106" t="e">
        <f>IF(AND('IOC Input'!#REF!="M-OP",'IOC Input'!#REF!="C"),'IOC Input'!#REF!,"")</f>
        <v>#REF!</v>
      </c>
      <c r="L811" s="106" t="e">
        <f>IF(AND('IOC Input'!#REF!="M-OP",'IOC Input'!#REF!="D"),'IOC Input'!#REF!,"")</f>
        <v>#REF!</v>
      </c>
      <c r="M811" t="e">
        <f t="shared" si="85"/>
        <v>#REF!</v>
      </c>
    </row>
    <row r="812" spans="1:13" ht="18.75">
      <c r="A812" s="102" t="s">
        <v>111</v>
      </c>
      <c r="B812" s="103" t="e">
        <f>IF(AND('IOC Input'!#REF!="M-OP",'IOC Input'!#REF!&lt;50000),'IOC Input'!#REF!,IF(AND('IOC Input'!#REF!="M-OP",'IOC Input'!#REF!&gt;=50000),'IOC Input'!#REF!,""))</f>
        <v>#REF!</v>
      </c>
      <c r="C812" s="103" t="e">
        <f>IF(AND('IOC Input'!#REF!="M-OP",'IOC Input'!#REF!&lt;50000),'IOC Input'!#REF!,IF(AND('IOC Input'!#REF!="M-OP",'IOC Input'!#REF!&gt;=50000),'IOC Input'!#REF!,""))</f>
        <v>#REF!</v>
      </c>
      <c r="D812" s="103" t="e">
        <f>IF(AND('IOC Input'!#REF!="M-OP",'IOC Input'!#REF!&lt;50000),'IOC Input'!#REF!,IF(AND('IOC Input'!#REF!="M-OP",'IOC Input'!#REF!&gt;=50000),'IOC Input'!#REF!,""))</f>
        <v>#REF!</v>
      </c>
      <c r="E812" s="103" t="e">
        <f>IF(AND('IOC Input'!#REF!="M-OP",'IOC Input'!#REF!&lt;50000),'IOC Input'!#REF!,IF(AND('IOC Input'!#REF!="M-OP",'IOC Input'!#REF!&gt;=50000),'IOC Input'!#REF!,""))</f>
        <v>#REF!</v>
      </c>
      <c r="F812" s="103" t="e">
        <f>IF(AND('IOC Input'!#REF!="M-OP",'IOC Input'!#REF!&lt;50000),'IOC Input'!#REF!,IF(AND('IOC Input'!#REF!="M-OP",'IOC Input'!#REF!&gt;=50000),'IOC Input'!#REF!,""))</f>
        <v>#REF!</v>
      </c>
      <c r="G812" s="103" t="e">
        <f>IF(AND('IOC Input'!#REF!="M-OP",'IOC Input'!#REF!&lt;50000),'IOC Input'!#REF!,IF(AND('IOC Input'!#REF!="M-OP",'IOC Input'!#REF!&gt;=50000),'IOC Input'!#REF!,""))</f>
        <v>#REF!</v>
      </c>
      <c r="H812" s="107"/>
      <c r="I812" s="103" t="e">
        <f>IF(AND('IOC Input'!#REF!="M-OP",'IOC Input'!#REF!&lt;50000),'IOC Input'!#REF!,IF(AND('IOC Input'!#REF!="M-OP",'IOC Input'!#REF!&gt;=50000),'IOC Input'!#REF!,""))</f>
        <v>#REF!</v>
      </c>
      <c r="J812" s="105" t="e">
        <f>IF(AND('IOC Input'!#REF!="M-OP",'IOC Input'!#REF!&lt;50000),RIGHT('IOC Input'!#REF!,6),IF(AND('IOC Input'!#REF!="M-OP",'IOC Input'!#REF!&gt;=50000),RIGHT('IOC Input'!#REF!,6),""))</f>
        <v>#REF!</v>
      </c>
      <c r="K812" s="106" t="e">
        <f>IF(AND('IOC Input'!#REF!="M-OP",'IOC Input'!#REF!="C"),'IOC Input'!#REF!,"")</f>
        <v>#REF!</v>
      </c>
      <c r="L812" s="106" t="e">
        <f>IF(AND('IOC Input'!#REF!="M-OP",'IOC Input'!#REF!="D"),'IOC Input'!#REF!,"")</f>
        <v>#REF!</v>
      </c>
      <c r="M812" t="e">
        <f t="shared" si="85"/>
        <v>#REF!</v>
      </c>
    </row>
    <row r="813" spans="1:13" ht="18.75">
      <c r="A813" s="102"/>
      <c r="B813" s="103"/>
      <c r="C813" s="104"/>
      <c r="D813" s="103"/>
      <c r="E813" s="104"/>
      <c r="F813" s="103"/>
      <c r="G813" s="103"/>
      <c r="H813" s="104"/>
      <c r="I813" s="103"/>
      <c r="J813" s="105"/>
      <c r="K813" s="106"/>
      <c r="L813" s="106"/>
    </row>
    <row r="814" spans="1:13" ht="18.75">
      <c r="A814" s="102" t="s">
        <v>111</v>
      </c>
      <c r="B814" s="103" t="e">
        <f>IF(AND('IOC Input'!#REF!="M-OP",'IOC Input'!#REF!&lt;50000),"119503",IF(AND('IOC Input'!#REF!="M-OP",'IOC Input'!#REF!&gt;=50000),"119500",""))</f>
        <v>#REF!</v>
      </c>
      <c r="C814" s="104"/>
      <c r="D814" s="103"/>
      <c r="E814" s="104"/>
      <c r="F814" s="103"/>
      <c r="G814" s="103"/>
      <c r="H814" s="103" t="e">
        <f>IF(AND('IOC Input'!#REF!="M-OP",'IOC Input'!#REF!&lt;50000),'IOC Input'!#REF!,IF(AND('IOC Input'!#REF!="M-OP",'IOC Input'!#REF!&gt;=50000),'IOC Input'!#REF!,""))</f>
        <v>#REF!</v>
      </c>
      <c r="I814" s="103" t="e">
        <f>+I815</f>
        <v>#REF!</v>
      </c>
      <c r="J814" s="105" t="e">
        <f>+J815</f>
        <v>#REF!</v>
      </c>
      <c r="K814" s="106" t="e">
        <f>IF(AND('IOC Input'!#REF!="M-OP",'IOC Input'!#REF!="C"),'IOC Input'!#REF!,"")</f>
        <v>#REF!</v>
      </c>
      <c r="L814" s="106" t="e">
        <f>IF(AND('IOC Input'!#REF!="M-OP",'IOC Input'!#REF!="D"),'IOC Input'!#REF!,"")</f>
        <v>#REF!</v>
      </c>
      <c r="M814" t="e">
        <f>IF(SUM(K814:L814)&gt;0,1,0)</f>
        <v>#REF!</v>
      </c>
    </row>
    <row r="815" spans="1:13" ht="18.75">
      <c r="A815" s="102" t="s">
        <v>111</v>
      </c>
      <c r="B815" s="103" t="e">
        <f>IF(AND('IOC Input'!#REF!="M-OP",'IOC Input'!#REF!&lt;50000),'IOC Input'!#REF!,IF(AND('IOC Input'!#REF!="M-OP",'IOC Input'!#REF!&gt;=50000),'IOC Input'!#REF!,""))</f>
        <v>#REF!</v>
      </c>
      <c r="C815" s="103" t="e">
        <f>IF(AND('IOC Input'!#REF!="M-OP",'IOC Input'!#REF!&lt;50000),'IOC Input'!#REF!,IF(AND('IOC Input'!#REF!="M-OP",'IOC Input'!#REF!&gt;=50000),'IOC Input'!#REF!,""))</f>
        <v>#REF!</v>
      </c>
      <c r="D815" s="103" t="e">
        <f>IF(AND('IOC Input'!#REF!="M-OP",'IOC Input'!#REF!&lt;50000),'IOC Input'!#REF!,IF(AND('IOC Input'!#REF!="M-OP",'IOC Input'!#REF!&gt;=50000),'IOC Input'!#REF!,""))</f>
        <v>#REF!</v>
      </c>
      <c r="E815" s="103" t="e">
        <f>IF(AND('IOC Input'!#REF!="M-OP",'IOC Input'!#REF!&lt;50000),'IOC Input'!#REF!,IF(AND('IOC Input'!#REF!="M-OP",'IOC Input'!#REF!&gt;=50000),'IOC Input'!#REF!,""))</f>
        <v>#REF!</v>
      </c>
      <c r="F815" s="103" t="e">
        <f>IF(AND('IOC Input'!#REF!="M-OP",'IOC Input'!#REF!&lt;50000),'IOC Input'!#REF!,IF(AND('IOC Input'!#REF!="M-OP",'IOC Input'!#REF!&gt;=50000),'IOC Input'!#REF!,""))</f>
        <v>#REF!</v>
      </c>
      <c r="G815" s="103" t="e">
        <f>IF(AND('IOC Input'!#REF!="M-OP",'IOC Input'!#REF!&lt;50000),'IOC Input'!#REF!,IF(AND('IOC Input'!#REF!="M-OP",'IOC Input'!#REF!&gt;=50000),'IOC Input'!#REF!,""))</f>
        <v>#REF!</v>
      </c>
      <c r="H815" s="103" t="e">
        <f>IF(AND('IOC Input'!#REF!="M-OP",'IOC Input'!#REF!&lt;50000),'IOC Input'!#REF!,IF(AND('IOC Input'!#REF!="M-OP",'IOC Input'!#REF!&gt;=50000),'IOC Input'!#REF!,""))</f>
        <v>#REF!</v>
      </c>
      <c r="I815" s="103" t="e">
        <f>IF(AND('IOC Input'!#REF!="M-OP",'IOC Input'!#REF!&lt;50000),'IOC Input'!#REF!,IF(AND('IOC Input'!#REF!="M-OP",'IOC Input'!#REF!&gt;=50000),'IOC Input'!#REF!,""))</f>
        <v>#REF!</v>
      </c>
      <c r="J815" s="105" t="e">
        <f>IF(AND('IOC Input'!#REF!="M-OP",'IOC Input'!#REF!&lt;50000),RIGHT('IOC Input'!#REF!,6),IF(AND('IOC Input'!#REF!="M-OP",'IOC Input'!#REF!&gt;=50000),RIGHT('IOC Input'!#REF!,6),""))</f>
        <v>#REF!</v>
      </c>
      <c r="K815" s="106" t="e">
        <f>IF(AND('IOC Input'!#REF!="M-OP",'IOC Input'!#REF!="C"),'IOC Input'!#REF!,"")</f>
        <v>#REF!</v>
      </c>
      <c r="L815" s="106" t="e">
        <f>IF(AND('IOC Input'!#REF!="M-OP",'IOC Input'!#REF!="D"),'IOC Input'!#REF!,"")</f>
        <v>#REF!</v>
      </c>
      <c r="M815" t="e">
        <f t="shared" ref="M815:M821" si="86">IF(SUM(K815:L815)&gt;0,1,0)</f>
        <v>#REF!</v>
      </c>
    </row>
    <row r="816" spans="1:13" ht="18.75">
      <c r="A816" s="102" t="s">
        <v>111</v>
      </c>
      <c r="B816" s="103" t="e">
        <f>IF(AND('IOC Input'!#REF!="M-OP",'IOC Input'!#REF!&lt;50000),'IOC Input'!#REF!,IF(AND('IOC Input'!#REF!="M-OP",'IOC Input'!#REF!&gt;=50000),'IOC Input'!#REF!,""))</f>
        <v>#REF!</v>
      </c>
      <c r="C816" s="103" t="e">
        <f>IF(AND('IOC Input'!#REF!="M-OP",'IOC Input'!#REF!&lt;50000),'IOC Input'!#REF!,IF(AND('IOC Input'!#REF!="M-OP",'IOC Input'!#REF!&gt;=50000),'IOC Input'!#REF!,""))</f>
        <v>#REF!</v>
      </c>
      <c r="D816" s="103" t="e">
        <f>IF(AND('IOC Input'!#REF!="M-OP",'IOC Input'!#REF!&lt;50000),'IOC Input'!#REF!,IF(AND('IOC Input'!#REF!="M-OP",'IOC Input'!#REF!&gt;=50000),'IOC Input'!#REF!,""))</f>
        <v>#REF!</v>
      </c>
      <c r="E816" s="103" t="e">
        <f>IF(AND('IOC Input'!#REF!="M-OP",'IOC Input'!#REF!&lt;50000),'IOC Input'!#REF!,IF(AND('IOC Input'!#REF!="M-OP",'IOC Input'!#REF!&gt;=50000),'IOC Input'!#REF!,""))</f>
        <v>#REF!</v>
      </c>
      <c r="F816" s="103" t="e">
        <f>IF(AND('IOC Input'!#REF!="M-OP",'IOC Input'!#REF!&lt;50000),'IOC Input'!#REF!,IF(AND('IOC Input'!#REF!="M-OP",'IOC Input'!#REF!&gt;=50000),'IOC Input'!#REF!,""))</f>
        <v>#REF!</v>
      </c>
      <c r="G816" s="103" t="e">
        <f>IF(AND('IOC Input'!#REF!="M-OP",'IOC Input'!#REF!&lt;50000),'IOC Input'!#REF!,IF(AND('IOC Input'!#REF!="M-OP",'IOC Input'!#REF!&gt;=50000),'IOC Input'!#REF!,""))</f>
        <v>#REF!</v>
      </c>
      <c r="H816" s="103" t="e">
        <f>IF(AND('IOC Input'!#REF!="M-OP",'IOC Input'!#REF!&lt;50000),'IOC Input'!#REF!,IF(AND('IOC Input'!#REF!="M-OP",'IOC Input'!#REF!&gt;=50000),'IOC Input'!#REF!,""))</f>
        <v>#REF!</v>
      </c>
      <c r="I816" s="103" t="e">
        <f>IF(AND('IOC Input'!#REF!="M-OP",'IOC Input'!#REF!&lt;50000),'IOC Input'!#REF!,IF(AND('IOC Input'!#REF!="M-OP",'IOC Input'!#REF!&gt;=50000),'IOC Input'!#REF!,""))</f>
        <v>#REF!</v>
      </c>
      <c r="J816" s="105" t="e">
        <f>IF(AND('IOC Input'!#REF!="M-OP",'IOC Input'!#REF!&lt;50000),RIGHT('IOC Input'!#REF!,6),IF(AND('IOC Input'!#REF!="M-OP",'IOC Input'!#REF!&gt;=50000),RIGHT('IOC Input'!#REF!,6),""))</f>
        <v>#REF!</v>
      </c>
      <c r="K816" s="106" t="e">
        <f>IF(AND('IOC Input'!#REF!="M-OP",'IOC Input'!#REF!="C"),'IOC Input'!#REF!,"")</f>
        <v>#REF!</v>
      </c>
      <c r="L816" s="106" t="e">
        <f>IF(AND('IOC Input'!#REF!="M-OP",'IOC Input'!#REF!="D"),'IOC Input'!#REF!,"")</f>
        <v>#REF!</v>
      </c>
      <c r="M816" t="e">
        <f t="shared" si="86"/>
        <v>#REF!</v>
      </c>
    </row>
    <row r="817" spans="1:13" ht="18.75">
      <c r="A817" s="102" t="s">
        <v>111</v>
      </c>
      <c r="B817" s="103" t="e">
        <f>IF(AND('IOC Input'!#REF!="M-OP",'IOC Input'!#REF!&lt;50000),'IOC Input'!#REF!,IF(AND('IOC Input'!#REF!="M-OP",'IOC Input'!#REF!&gt;=50000),'IOC Input'!#REF!,""))</f>
        <v>#REF!</v>
      </c>
      <c r="C817" s="103" t="e">
        <f>IF(AND('IOC Input'!#REF!="M-OP",'IOC Input'!#REF!&lt;50000),'IOC Input'!#REF!,IF(AND('IOC Input'!#REF!="M-OP",'IOC Input'!#REF!&gt;=50000),'IOC Input'!#REF!,""))</f>
        <v>#REF!</v>
      </c>
      <c r="D817" s="103" t="e">
        <f>IF(AND('IOC Input'!#REF!="M-OP",'IOC Input'!#REF!&lt;50000),'IOC Input'!#REF!,IF(AND('IOC Input'!#REF!="M-OP",'IOC Input'!#REF!&gt;=50000),'IOC Input'!#REF!,""))</f>
        <v>#REF!</v>
      </c>
      <c r="E817" s="103" t="e">
        <f>IF(AND('IOC Input'!#REF!="M-OP",'IOC Input'!#REF!&lt;50000),'IOC Input'!#REF!,IF(AND('IOC Input'!#REF!="M-OP",'IOC Input'!#REF!&gt;=50000),'IOC Input'!#REF!,""))</f>
        <v>#REF!</v>
      </c>
      <c r="F817" s="103" t="e">
        <f>IF(AND('IOC Input'!#REF!="M-OP",'IOC Input'!#REF!&lt;50000),'IOC Input'!#REF!,IF(AND('IOC Input'!#REF!="M-OP",'IOC Input'!#REF!&gt;=50000),'IOC Input'!#REF!,""))</f>
        <v>#REF!</v>
      </c>
      <c r="G817" s="103" t="e">
        <f>IF(AND('IOC Input'!#REF!="M-OP",'IOC Input'!#REF!&lt;50000),'IOC Input'!#REF!,IF(AND('IOC Input'!#REF!="M-OP",'IOC Input'!#REF!&gt;=50000),'IOC Input'!#REF!,""))</f>
        <v>#REF!</v>
      </c>
      <c r="H817" s="103" t="e">
        <f>IF(AND('IOC Input'!#REF!="M-OP",'IOC Input'!#REF!&lt;50000),'IOC Input'!#REF!,IF(AND('IOC Input'!#REF!="M-OP",'IOC Input'!#REF!&gt;=50000),'IOC Input'!#REF!,""))</f>
        <v>#REF!</v>
      </c>
      <c r="I817" s="103" t="e">
        <f>IF(AND('IOC Input'!#REF!="M-OP",'IOC Input'!#REF!&lt;50000),'IOC Input'!#REF!,IF(AND('IOC Input'!#REF!="M-OP",'IOC Input'!#REF!&gt;=50000),'IOC Input'!#REF!,""))</f>
        <v>#REF!</v>
      </c>
      <c r="J817" s="105" t="e">
        <f>IF(AND('IOC Input'!#REF!="M-OP",'IOC Input'!#REF!&lt;50000),RIGHT('IOC Input'!#REF!,6),IF(AND('IOC Input'!#REF!="M-OP",'IOC Input'!#REF!&gt;=50000),RIGHT('IOC Input'!#REF!,6),""))</f>
        <v>#REF!</v>
      </c>
      <c r="K817" s="106" t="e">
        <f>IF(AND('IOC Input'!#REF!="M-OP",'IOC Input'!#REF!="C"),'IOC Input'!#REF!,"")</f>
        <v>#REF!</v>
      </c>
      <c r="L817" s="106" t="e">
        <f>IF(AND('IOC Input'!#REF!="M-OP",'IOC Input'!#REF!="D"),'IOC Input'!#REF!,"")</f>
        <v>#REF!</v>
      </c>
      <c r="M817" t="e">
        <f t="shared" si="86"/>
        <v>#REF!</v>
      </c>
    </row>
    <row r="818" spans="1:13" ht="18.75">
      <c r="A818" s="102" t="s">
        <v>111</v>
      </c>
      <c r="B818" s="103" t="e">
        <f>IF(AND('IOC Input'!#REF!="M-OP",'IOC Input'!#REF!&lt;50000),'IOC Input'!#REF!,IF(AND('IOC Input'!#REF!="M-OP",'IOC Input'!#REF!&gt;=50000),'IOC Input'!#REF!,""))</f>
        <v>#REF!</v>
      </c>
      <c r="C818" s="103" t="e">
        <f>IF(AND('IOC Input'!#REF!="M-OP",'IOC Input'!#REF!&lt;50000),'IOC Input'!#REF!,IF(AND('IOC Input'!#REF!="M-OP",'IOC Input'!#REF!&gt;=50000),'IOC Input'!#REF!,""))</f>
        <v>#REF!</v>
      </c>
      <c r="D818" s="103" t="e">
        <f>IF(AND('IOC Input'!#REF!="M-OP",'IOC Input'!#REF!&lt;50000),'IOC Input'!#REF!,IF(AND('IOC Input'!#REF!="M-OP",'IOC Input'!#REF!&gt;=50000),'IOC Input'!#REF!,""))</f>
        <v>#REF!</v>
      </c>
      <c r="E818" s="103" t="e">
        <f>IF(AND('IOC Input'!#REF!="M-OP",'IOC Input'!#REF!&lt;50000),'IOC Input'!#REF!,IF(AND('IOC Input'!#REF!="M-OP",'IOC Input'!#REF!&gt;=50000),'IOC Input'!#REF!,""))</f>
        <v>#REF!</v>
      </c>
      <c r="F818" s="103" t="e">
        <f>IF(AND('IOC Input'!#REF!="M-OP",'IOC Input'!#REF!&lt;50000),'IOC Input'!#REF!,IF(AND('IOC Input'!#REF!="M-OP",'IOC Input'!#REF!&gt;=50000),'IOC Input'!#REF!,""))</f>
        <v>#REF!</v>
      </c>
      <c r="G818" s="103" t="e">
        <f>IF(AND('IOC Input'!#REF!="M-OP",'IOC Input'!#REF!&lt;50000),'IOC Input'!#REF!,IF(AND('IOC Input'!#REF!="M-OP",'IOC Input'!#REF!&gt;=50000),'IOC Input'!#REF!,""))</f>
        <v>#REF!</v>
      </c>
      <c r="H818" s="103" t="e">
        <f>IF(AND('IOC Input'!#REF!="M-OP",'IOC Input'!#REF!&lt;50000),'IOC Input'!#REF!,IF(AND('IOC Input'!#REF!="M-OP",'IOC Input'!#REF!&gt;=50000),'IOC Input'!#REF!,""))</f>
        <v>#REF!</v>
      </c>
      <c r="I818" s="103" t="e">
        <f>IF(AND('IOC Input'!#REF!="M-OP",'IOC Input'!#REF!&lt;50000),'IOC Input'!#REF!,IF(AND('IOC Input'!#REF!="M-OP",'IOC Input'!#REF!&gt;=50000),'IOC Input'!#REF!,""))</f>
        <v>#REF!</v>
      </c>
      <c r="J818" s="105" t="e">
        <f>IF(AND('IOC Input'!#REF!="M-OP",'IOC Input'!#REF!&lt;50000),RIGHT('IOC Input'!#REF!,6),IF(AND('IOC Input'!#REF!="M-OP",'IOC Input'!#REF!&gt;=50000),RIGHT('IOC Input'!#REF!,6),""))</f>
        <v>#REF!</v>
      </c>
      <c r="K818" s="106" t="e">
        <f>IF(AND('IOC Input'!#REF!="M-OP",'IOC Input'!#REF!="C"),'IOC Input'!#REF!,"")</f>
        <v>#REF!</v>
      </c>
      <c r="L818" s="106" t="e">
        <f>IF(AND('IOC Input'!#REF!="M-OP",'IOC Input'!#REF!="D"),'IOC Input'!#REF!,"")</f>
        <v>#REF!</v>
      </c>
      <c r="M818" t="e">
        <f t="shared" si="86"/>
        <v>#REF!</v>
      </c>
    </row>
    <row r="819" spans="1:13" ht="18.75">
      <c r="A819" s="102" t="s">
        <v>111</v>
      </c>
      <c r="B819" s="103" t="e">
        <f>IF(AND('IOC Input'!#REF!="M-OP",'IOC Input'!#REF!&lt;50000),'IOC Input'!#REF!,IF(AND('IOC Input'!#REF!="M-OP",'IOC Input'!#REF!&gt;=50000),'IOC Input'!#REF!,""))</f>
        <v>#REF!</v>
      </c>
      <c r="C819" s="103" t="e">
        <f>IF(AND('IOC Input'!#REF!="M-OP",'IOC Input'!#REF!&lt;50000),'IOC Input'!#REF!,IF(AND('IOC Input'!#REF!="M-OP",'IOC Input'!#REF!&gt;=50000),'IOC Input'!#REF!,""))</f>
        <v>#REF!</v>
      </c>
      <c r="D819" s="103" t="e">
        <f>IF(AND('IOC Input'!#REF!="M-OP",'IOC Input'!#REF!&lt;50000),'IOC Input'!#REF!,IF(AND('IOC Input'!#REF!="M-OP",'IOC Input'!#REF!&gt;=50000),'IOC Input'!#REF!,""))</f>
        <v>#REF!</v>
      </c>
      <c r="E819" s="103" t="e">
        <f>IF(AND('IOC Input'!#REF!="M-OP",'IOC Input'!#REF!&lt;50000),'IOC Input'!#REF!,IF(AND('IOC Input'!#REF!="M-OP",'IOC Input'!#REF!&gt;=50000),'IOC Input'!#REF!,""))</f>
        <v>#REF!</v>
      </c>
      <c r="F819" s="103" t="e">
        <f>IF(AND('IOC Input'!#REF!="M-OP",'IOC Input'!#REF!&lt;50000),'IOC Input'!#REF!,IF(AND('IOC Input'!#REF!="M-OP",'IOC Input'!#REF!&gt;=50000),'IOC Input'!#REF!,""))</f>
        <v>#REF!</v>
      </c>
      <c r="G819" s="103" t="e">
        <f>IF(AND('IOC Input'!#REF!="M-OP",'IOC Input'!#REF!&lt;50000),'IOC Input'!#REF!,IF(AND('IOC Input'!#REF!="M-OP",'IOC Input'!#REF!&gt;=50000),'IOC Input'!#REF!,""))</f>
        <v>#REF!</v>
      </c>
      <c r="H819" s="103" t="e">
        <f>IF(AND('IOC Input'!#REF!="M-OP",'IOC Input'!#REF!&lt;50000),'IOC Input'!#REF!,IF(AND('IOC Input'!#REF!="M-OP",'IOC Input'!#REF!&gt;=50000),'IOC Input'!#REF!,""))</f>
        <v>#REF!</v>
      </c>
      <c r="I819" s="103" t="e">
        <f>IF(AND('IOC Input'!#REF!="M-OP",'IOC Input'!#REF!&lt;50000),'IOC Input'!#REF!,IF(AND('IOC Input'!#REF!="M-OP",'IOC Input'!#REF!&gt;=50000),'IOC Input'!#REF!,""))</f>
        <v>#REF!</v>
      </c>
      <c r="J819" s="105" t="e">
        <f>IF(AND('IOC Input'!#REF!="M-OP",'IOC Input'!#REF!&lt;50000),RIGHT('IOC Input'!#REF!,6),IF(AND('IOC Input'!#REF!="M-OP",'IOC Input'!#REF!&gt;=50000),RIGHT('IOC Input'!#REF!,6),""))</f>
        <v>#REF!</v>
      </c>
      <c r="K819" s="106" t="e">
        <f>IF(AND('IOC Input'!#REF!="M-OP",'IOC Input'!#REF!="C"),'IOC Input'!#REF!,"")</f>
        <v>#REF!</v>
      </c>
      <c r="L819" s="106" t="e">
        <f>IF(AND('IOC Input'!#REF!="M-OP",'IOC Input'!#REF!="D"),'IOC Input'!#REF!,"")</f>
        <v>#REF!</v>
      </c>
      <c r="M819" t="e">
        <f t="shared" si="86"/>
        <v>#REF!</v>
      </c>
    </row>
    <row r="820" spans="1:13" ht="18.75">
      <c r="A820" s="102" t="s">
        <v>111</v>
      </c>
      <c r="B820" s="103" t="e">
        <f>IF(AND('IOC Input'!#REF!="M-OP",'IOC Input'!#REF!&lt;50000),'IOC Input'!#REF!,IF(AND('IOC Input'!#REF!="M-OP",'IOC Input'!#REF!&gt;=50000),'IOC Input'!#REF!,""))</f>
        <v>#REF!</v>
      </c>
      <c r="C820" s="103" t="e">
        <f>IF(AND('IOC Input'!#REF!="M-OP",'IOC Input'!#REF!&lt;50000),'IOC Input'!#REF!,IF(AND('IOC Input'!#REF!="M-OP",'IOC Input'!#REF!&gt;=50000),'IOC Input'!#REF!,""))</f>
        <v>#REF!</v>
      </c>
      <c r="D820" s="103" t="e">
        <f>IF(AND('IOC Input'!#REF!="M-OP",'IOC Input'!#REF!&lt;50000),'IOC Input'!#REF!,IF(AND('IOC Input'!#REF!="M-OP",'IOC Input'!#REF!&gt;=50000),'IOC Input'!#REF!,""))</f>
        <v>#REF!</v>
      </c>
      <c r="E820" s="103" t="e">
        <f>IF(AND('IOC Input'!#REF!="M-OP",'IOC Input'!#REF!&lt;50000),'IOC Input'!#REF!,IF(AND('IOC Input'!#REF!="M-OP",'IOC Input'!#REF!&gt;=50000),'IOC Input'!#REF!,""))</f>
        <v>#REF!</v>
      </c>
      <c r="F820" s="103" t="e">
        <f>IF(AND('IOC Input'!#REF!="M-OP",'IOC Input'!#REF!&lt;50000),'IOC Input'!#REF!,IF(AND('IOC Input'!#REF!="M-OP",'IOC Input'!#REF!&gt;=50000),'IOC Input'!#REF!,""))</f>
        <v>#REF!</v>
      </c>
      <c r="G820" s="103" t="e">
        <f>IF(AND('IOC Input'!#REF!="M-OP",'IOC Input'!#REF!&lt;50000),'IOC Input'!#REF!,IF(AND('IOC Input'!#REF!="M-OP",'IOC Input'!#REF!&gt;=50000),'IOC Input'!#REF!,""))</f>
        <v>#REF!</v>
      </c>
      <c r="H820" s="103" t="e">
        <f>IF(AND('IOC Input'!#REF!="M-OP",'IOC Input'!#REF!&lt;50000),'IOC Input'!#REF!,IF(AND('IOC Input'!#REF!="M-OP",'IOC Input'!#REF!&gt;=50000),'IOC Input'!#REF!,""))</f>
        <v>#REF!</v>
      </c>
      <c r="I820" s="103" t="e">
        <f>IF(AND('IOC Input'!#REF!="M-OP",'IOC Input'!#REF!&lt;50000),'IOC Input'!#REF!,IF(AND('IOC Input'!#REF!="M-OP",'IOC Input'!#REF!&gt;=50000),'IOC Input'!#REF!,""))</f>
        <v>#REF!</v>
      </c>
      <c r="J820" s="105" t="e">
        <f>IF(AND('IOC Input'!#REF!="M-OP",'IOC Input'!#REF!&lt;50000),RIGHT('IOC Input'!#REF!,6),IF(AND('IOC Input'!#REF!="M-OP",'IOC Input'!#REF!&gt;=50000),RIGHT('IOC Input'!#REF!,6),""))</f>
        <v>#REF!</v>
      </c>
      <c r="K820" s="106" t="e">
        <f>IF(AND('IOC Input'!#REF!="M-OP",'IOC Input'!#REF!="C"),'IOC Input'!#REF!,"")</f>
        <v>#REF!</v>
      </c>
      <c r="L820" s="106" t="e">
        <f>IF(AND('IOC Input'!#REF!="M-OP",'IOC Input'!#REF!="D"),'IOC Input'!#REF!,"")</f>
        <v>#REF!</v>
      </c>
      <c r="M820" t="e">
        <f t="shared" si="86"/>
        <v>#REF!</v>
      </c>
    </row>
    <row r="821" spans="1:13" ht="18.75">
      <c r="A821" s="102" t="s">
        <v>111</v>
      </c>
      <c r="B821" s="103" t="e">
        <f>IF(AND('IOC Input'!#REF!="M-OP",'IOC Input'!#REF!&lt;50000),'IOC Input'!#REF!,IF(AND('IOC Input'!#REF!="M-OP",'IOC Input'!#REF!&gt;=50000),'IOC Input'!#REF!,""))</f>
        <v>#REF!</v>
      </c>
      <c r="C821" s="103" t="e">
        <f>IF(AND('IOC Input'!#REF!="M-OP",'IOC Input'!#REF!&lt;50000),'IOC Input'!#REF!,IF(AND('IOC Input'!#REF!="M-OP",'IOC Input'!#REF!&gt;=50000),'IOC Input'!#REF!,""))</f>
        <v>#REF!</v>
      </c>
      <c r="D821" s="103" t="e">
        <f>IF(AND('IOC Input'!#REF!="M-OP",'IOC Input'!#REF!&lt;50000),'IOC Input'!#REF!,IF(AND('IOC Input'!#REF!="M-OP",'IOC Input'!#REF!&gt;=50000),'IOC Input'!#REF!,""))</f>
        <v>#REF!</v>
      </c>
      <c r="E821" s="103" t="e">
        <f>IF(AND('IOC Input'!#REF!="M-OP",'IOC Input'!#REF!&lt;50000),'IOC Input'!#REF!,IF(AND('IOC Input'!#REF!="M-OP",'IOC Input'!#REF!&gt;=50000),'IOC Input'!#REF!,""))</f>
        <v>#REF!</v>
      </c>
      <c r="F821" s="103" t="e">
        <f>IF(AND('IOC Input'!#REF!="M-OP",'IOC Input'!#REF!&lt;50000),'IOC Input'!#REF!,IF(AND('IOC Input'!#REF!="M-OP",'IOC Input'!#REF!&gt;=50000),'IOC Input'!#REF!,""))</f>
        <v>#REF!</v>
      </c>
      <c r="G821" s="103" t="e">
        <f>IF(AND('IOC Input'!#REF!="M-OP",'IOC Input'!#REF!&lt;50000),'IOC Input'!#REF!,IF(AND('IOC Input'!#REF!="M-OP",'IOC Input'!#REF!&gt;=50000),'IOC Input'!#REF!,""))</f>
        <v>#REF!</v>
      </c>
      <c r="H821" s="107"/>
      <c r="I821" s="103" t="e">
        <f>IF(AND('IOC Input'!#REF!="M-OP",'IOC Input'!#REF!&lt;50000),'IOC Input'!#REF!,IF(AND('IOC Input'!#REF!="M-OP",'IOC Input'!#REF!&gt;=50000),'IOC Input'!#REF!,""))</f>
        <v>#REF!</v>
      </c>
      <c r="J821" s="105" t="e">
        <f>IF(AND('IOC Input'!#REF!="M-OP",'IOC Input'!#REF!&lt;50000),RIGHT('IOC Input'!#REF!,6),IF(AND('IOC Input'!#REF!="M-OP",'IOC Input'!#REF!&gt;=50000),RIGHT('IOC Input'!#REF!,6),""))</f>
        <v>#REF!</v>
      </c>
      <c r="K821" s="106" t="e">
        <f>IF(AND('IOC Input'!#REF!="M-OP",'IOC Input'!#REF!="C"),'IOC Input'!#REF!,"")</f>
        <v>#REF!</v>
      </c>
      <c r="L821" s="106" t="e">
        <f>IF(AND('IOC Input'!#REF!="M-OP",'IOC Input'!#REF!="D"),'IOC Input'!#REF!,"")</f>
        <v>#REF!</v>
      </c>
      <c r="M821" t="e">
        <f t="shared" si="86"/>
        <v>#REF!</v>
      </c>
    </row>
    <row r="822" spans="1:13" ht="18.75">
      <c r="A822" s="102"/>
      <c r="B822" s="103"/>
      <c r="C822" s="104"/>
      <c r="D822" s="103"/>
      <c r="E822" s="104"/>
      <c r="F822" s="103"/>
      <c r="G822" s="103"/>
      <c r="H822" s="104"/>
      <c r="I822" s="103"/>
      <c r="J822" s="105"/>
      <c r="K822" s="106"/>
      <c r="L822" s="106"/>
    </row>
    <row r="823" spans="1:13" ht="18.75">
      <c r="A823" s="102" t="s">
        <v>111</v>
      </c>
      <c r="B823" s="103" t="e">
        <f>IF(AND('IOC Input'!#REF!="M-OP",'IOC Input'!#REF!&lt;50000),"119503",IF(AND('IOC Input'!#REF!="M-OP",'IOC Input'!#REF!&gt;=50000),"119500",""))</f>
        <v>#REF!</v>
      </c>
      <c r="C823" s="104"/>
      <c r="D823" s="103"/>
      <c r="E823" s="104"/>
      <c r="F823" s="103"/>
      <c r="G823" s="103"/>
      <c r="H823" s="103" t="e">
        <f>IF(AND('IOC Input'!#REF!="M-OP",'IOC Input'!#REF!&lt;50000),'IOC Input'!#REF!,IF(AND('IOC Input'!#REF!="M-OP",'IOC Input'!#REF!&gt;=50000),'IOC Input'!#REF!,""))</f>
        <v>#REF!</v>
      </c>
      <c r="I823" s="103" t="e">
        <f>+I824</f>
        <v>#REF!</v>
      </c>
      <c r="J823" s="105" t="e">
        <f>+J824</f>
        <v>#REF!</v>
      </c>
      <c r="K823" s="106" t="e">
        <f>IF(AND('IOC Input'!#REF!="M-OP",'IOC Input'!#REF!="C"),'IOC Input'!#REF!,"")</f>
        <v>#REF!</v>
      </c>
      <c r="L823" s="106" t="e">
        <f>IF(AND('IOC Input'!#REF!="M-OP",'IOC Input'!#REF!="D"),'IOC Input'!#REF!,"")</f>
        <v>#REF!</v>
      </c>
      <c r="M823" t="e">
        <f>IF(SUM(K823:L823)&gt;0,1,0)</f>
        <v>#REF!</v>
      </c>
    </row>
    <row r="824" spans="1:13" ht="18.75">
      <c r="A824" s="102" t="s">
        <v>111</v>
      </c>
      <c r="B824" s="103" t="e">
        <f>IF(AND('IOC Input'!#REF!="M-OP",'IOC Input'!#REF!&lt;50000),'IOC Input'!#REF!,IF(AND('IOC Input'!#REF!="M-OP",'IOC Input'!#REF!&gt;=50000),'IOC Input'!#REF!,""))</f>
        <v>#REF!</v>
      </c>
      <c r="C824" s="103" t="e">
        <f>IF(AND('IOC Input'!#REF!="M-OP",'IOC Input'!#REF!&lt;50000),'IOC Input'!#REF!,IF(AND('IOC Input'!#REF!="M-OP",'IOC Input'!#REF!&gt;=50000),'IOC Input'!#REF!,""))</f>
        <v>#REF!</v>
      </c>
      <c r="D824" s="103" t="e">
        <f>IF(AND('IOC Input'!#REF!="M-OP",'IOC Input'!#REF!&lt;50000),'IOC Input'!#REF!,IF(AND('IOC Input'!#REF!="M-OP",'IOC Input'!#REF!&gt;=50000),'IOC Input'!#REF!,""))</f>
        <v>#REF!</v>
      </c>
      <c r="E824" s="103" t="e">
        <f>IF(AND('IOC Input'!#REF!="M-OP",'IOC Input'!#REF!&lt;50000),'IOC Input'!#REF!,IF(AND('IOC Input'!#REF!="M-OP",'IOC Input'!#REF!&gt;=50000),'IOC Input'!#REF!,""))</f>
        <v>#REF!</v>
      </c>
      <c r="F824" s="103" t="e">
        <f>IF(AND('IOC Input'!#REF!="M-OP",'IOC Input'!#REF!&lt;50000),'IOC Input'!#REF!,IF(AND('IOC Input'!#REF!="M-OP",'IOC Input'!#REF!&gt;=50000),'IOC Input'!#REF!,""))</f>
        <v>#REF!</v>
      </c>
      <c r="G824" s="103" t="e">
        <f>IF(AND('IOC Input'!#REF!="M-OP",'IOC Input'!#REF!&lt;50000),'IOC Input'!#REF!,IF(AND('IOC Input'!#REF!="M-OP",'IOC Input'!#REF!&gt;=50000),'IOC Input'!#REF!,""))</f>
        <v>#REF!</v>
      </c>
      <c r="H824" s="103" t="e">
        <f>IF(AND('IOC Input'!#REF!="M-OP",'IOC Input'!#REF!&lt;50000),'IOC Input'!#REF!,IF(AND('IOC Input'!#REF!="M-OP",'IOC Input'!#REF!&gt;=50000),'IOC Input'!#REF!,""))</f>
        <v>#REF!</v>
      </c>
      <c r="I824" s="103" t="e">
        <f>IF(AND('IOC Input'!#REF!="M-OP",'IOC Input'!#REF!&lt;50000),'IOC Input'!#REF!,IF(AND('IOC Input'!#REF!="M-OP",'IOC Input'!#REF!&gt;=50000),'IOC Input'!#REF!,""))</f>
        <v>#REF!</v>
      </c>
      <c r="J824" s="105" t="e">
        <f>IF(AND('IOC Input'!#REF!="M-OP",'IOC Input'!#REF!&lt;50000),RIGHT('IOC Input'!#REF!,6),IF(AND('IOC Input'!#REF!="M-OP",'IOC Input'!#REF!&gt;=50000),RIGHT('IOC Input'!#REF!,6),""))</f>
        <v>#REF!</v>
      </c>
      <c r="K824" s="106" t="e">
        <f>IF(AND('IOC Input'!#REF!="M-OP",'IOC Input'!#REF!="C"),'IOC Input'!#REF!,"")</f>
        <v>#REF!</v>
      </c>
      <c r="L824" s="106" t="e">
        <f>IF(AND('IOC Input'!#REF!="M-OP",'IOC Input'!#REF!="D"),'IOC Input'!#REF!,"")</f>
        <v>#REF!</v>
      </c>
      <c r="M824" t="e">
        <f t="shared" ref="M824:M830" si="87">IF(SUM(K824:L824)&gt;0,1,0)</f>
        <v>#REF!</v>
      </c>
    </row>
    <row r="825" spans="1:13" ht="18.75">
      <c r="A825" s="102" t="s">
        <v>111</v>
      </c>
      <c r="B825" s="103" t="e">
        <f>IF(AND('IOC Input'!#REF!="M-OP",'IOC Input'!#REF!&lt;50000),'IOC Input'!#REF!,IF(AND('IOC Input'!#REF!="M-OP",'IOC Input'!#REF!&gt;=50000),'IOC Input'!#REF!,""))</f>
        <v>#REF!</v>
      </c>
      <c r="C825" s="103" t="e">
        <f>IF(AND('IOC Input'!#REF!="M-OP",'IOC Input'!#REF!&lt;50000),'IOC Input'!#REF!,IF(AND('IOC Input'!#REF!="M-OP",'IOC Input'!#REF!&gt;=50000),'IOC Input'!#REF!,""))</f>
        <v>#REF!</v>
      </c>
      <c r="D825" s="103" t="e">
        <f>IF(AND('IOC Input'!#REF!="M-OP",'IOC Input'!#REF!&lt;50000),'IOC Input'!#REF!,IF(AND('IOC Input'!#REF!="M-OP",'IOC Input'!#REF!&gt;=50000),'IOC Input'!#REF!,""))</f>
        <v>#REF!</v>
      </c>
      <c r="E825" s="103" t="e">
        <f>IF(AND('IOC Input'!#REF!="M-OP",'IOC Input'!#REF!&lt;50000),'IOC Input'!#REF!,IF(AND('IOC Input'!#REF!="M-OP",'IOC Input'!#REF!&gt;=50000),'IOC Input'!#REF!,""))</f>
        <v>#REF!</v>
      </c>
      <c r="F825" s="103" t="e">
        <f>IF(AND('IOC Input'!#REF!="M-OP",'IOC Input'!#REF!&lt;50000),'IOC Input'!#REF!,IF(AND('IOC Input'!#REF!="M-OP",'IOC Input'!#REF!&gt;=50000),'IOC Input'!#REF!,""))</f>
        <v>#REF!</v>
      </c>
      <c r="G825" s="103" t="e">
        <f>IF(AND('IOC Input'!#REF!="M-OP",'IOC Input'!#REF!&lt;50000),'IOC Input'!#REF!,IF(AND('IOC Input'!#REF!="M-OP",'IOC Input'!#REF!&gt;=50000),'IOC Input'!#REF!,""))</f>
        <v>#REF!</v>
      </c>
      <c r="H825" s="103" t="e">
        <f>IF(AND('IOC Input'!#REF!="M-OP",'IOC Input'!#REF!&lt;50000),'IOC Input'!#REF!,IF(AND('IOC Input'!#REF!="M-OP",'IOC Input'!#REF!&gt;=50000),'IOC Input'!#REF!,""))</f>
        <v>#REF!</v>
      </c>
      <c r="I825" s="103" t="e">
        <f>IF(AND('IOC Input'!#REF!="M-OP",'IOC Input'!#REF!&lt;50000),'IOC Input'!#REF!,IF(AND('IOC Input'!#REF!="M-OP",'IOC Input'!#REF!&gt;=50000),'IOC Input'!#REF!,""))</f>
        <v>#REF!</v>
      </c>
      <c r="J825" s="105" t="e">
        <f>IF(AND('IOC Input'!#REF!="M-OP",'IOC Input'!#REF!&lt;50000),RIGHT('IOC Input'!#REF!,6),IF(AND('IOC Input'!#REF!="M-OP",'IOC Input'!#REF!&gt;=50000),RIGHT('IOC Input'!#REF!,6),""))</f>
        <v>#REF!</v>
      </c>
      <c r="K825" s="106" t="e">
        <f>IF(AND('IOC Input'!#REF!="M-OP",'IOC Input'!#REF!="C"),'IOC Input'!#REF!,"")</f>
        <v>#REF!</v>
      </c>
      <c r="L825" s="106" t="e">
        <f>IF(AND('IOC Input'!#REF!="M-OP",'IOC Input'!#REF!="D"),'IOC Input'!#REF!,"")</f>
        <v>#REF!</v>
      </c>
      <c r="M825" t="e">
        <f t="shared" si="87"/>
        <v>#REF!</v>
      </c>
    </row>
    <row r="826" spans="1:13" ht="18.75">
      <c r="A826" s="102" t="s">
        <v>111</v>
      </c>
      <c r="B826" s="103" t="e">
        <f>IF(AND('IOC Input'!#REF!="M-OP",'IOC Input'!#REF!&lt;50000),'IOC Input'!#REF!,IF(AND('IOC Input'!#REF!="M-OP",'IOC Input'!#REF!&gt;=50000),'IOC Input'!#REF!,""))</f>
        <v>#REF!</v>
      </c>
      <c r="C826" s="103" t="e">
        <f>IF(AND('IOC Input'!#REF!="M-OP",'IOC Input'!#REF!&lt;50000),'IOC Input'!#REF!,IF(AND('IOC Input'!#REF!="M-OP",'IOC Input'!#REF!&gt;=50000),'IOC Input'!#REF!,""))</f>
        <v>#REF!</v>
      </c>
      <c r="D826" s="103" t="e">
        <f>IF(AND('IOC Input'!#REF!="M-OP",'IOC Input'!#REF!&lt;50000),'IOC Input'!#REF!,IF(AND('IOC Input'!#REF!="M-OP",'IOC Input'!#REF!&gt;=50000),'IOC Input'!#REF!,""))</f>
        <v>#REF!</v>
      </c>
      <c r="E826" s="103" t="e">
        <f>IF(AND('IOC Input'!#REF!="M-OP",'IOC Input'!#REF!&lt;50000),'IOC Input'!#REF!,IF(AND('IOC Input'!#REF!="M-OP",'IOC Input'!#REF!&gt;=50000),'IOC Input'!#REF!,""))</f>
        <v>#REF!</v>
      </c>
      <c r="F826" s="103" t="e">
        <f>IF(AND('IOC Input'!#REF!="M-OP",'IOC Input'!#REF!&lt;50000),'IOC Input'!#REF!,IF(AND('IOC Input'!#REF!="M-OP",'IOC Input'!#REF!&gt;=50000),'IOC Input'!#REF!,""))</f>
        <v>#REF!</v>
      </c>
      <c r="G826" s="103" t="e">
        <f>IF(AND('IOC Input'!#REF!="M-OP",'IOC Input'!#REF!&lt;50000),'IOC Input'!#REF!,IF(AND('IOC Input'!#REF!="M-OP",'IOC Input'!#REF!&gt;=50000),'IOC Input'!#REF!,""))</f>
        <v>#REF!</v>
      </c>
      <c r="H826" s="103" t="e">
        <f>IF(AND('IOC Input'!#REF!="M-OP",'IOC Input'!#REF!&lt;50000),'IOC Input'!#REF!,IF(AND('IOC Input'!#REF!="M-OP",'IOC Input'!#REF!&gt;=50000),'IOC Input'!#REF!,""))</f>
        <v>#REF!</v>
      </c>
      <c r="I826" s="103" t="e">
        <f>IF(AND('IOC Input'!#REF!="M-OP",'IOC Input'!#REF!&lt;50000),'IOC Input'!#REF!,IF(AND('IOC Input'!#REF!="M-OP",'IOC Input'!#REF!&gt;=50000),'IOC Input'!#REF!,""))</f>
        <v>#REF!</v>
      </c>
      <c r="J826" s="105" t="e">
        <f>IF(AND('IOC Input'!#REF!="M-OP",'IOC Input'!#REF!&lt;50000),RIGHT('IOC Input'!#REF!,6),IF(AND('IOC Input'!#REF!="M-OP",'IOC Input'!#REF!&gt;=50000),RIGHT('IOC Input'!#REF!,6),""))</f>
        <v>#REF!</v>
      </c>
      <c r="K826" s="106" t="e">
        <f>IF(AND('IOC Input'!#REF!="M-OP",'IOC Input'!#REF!="C"),'IOC Input'!#REF!,"")</f>
        <v>#REF!</v>
      </c>
      <c r="L826" s="106" t="e">
        <f>IF(AND('IOC Input'!#REF!="M-OP",'IOC Input'!#REF!="D"),'IOC Input'!#REF!,"")</f>
        <v>#REF!</v>
      </c>
      <c r="M826" t="e">
        <f t="shared" si="87"/>
        <v>#REF!</v>
      </c>
    </row>
    <row r="827" spans="1:13" ht="18.75">
      <c r="A827" s="102" t="s">
        <v>111</v>
      </c>
      <c r="B827" s="103" t="e">
        <f>IF(AND('IOC Input'!#REF!="M-OP",'IOC Input'!#REF!&lt;50000),'IOC Input'!#REF!,IF(AND('IOC Input'!#REF!="M-OP",'IOC Input'!#REF!&gt;=50000),'IOC Input'!#REF!,""))</f>
        <v>#REF!</v>
      </c>
      <c r="C827" s="103" t="e">
        <f>IF(AND('IOC Input'!#REF!="M-OP",'IOC Input'!#REF!&lt;50000),'IOC Input'!#REF!,IF(AND('IOC Input'!#REF!="M-OP",'IOC Input'!#REF!&gt;=50000),'IOC Input'!#REF!,""))</f>
        <v>#REF!</v>
      </c>
      <c r="D827" s="103" t="e">
        <f>IF(AND('IOC Input'!#REF!="M-OP",'IOC Input'!#REF!&lt;50000),'IOC Input'!#REF!,IF(AND('IOC Input'!#REF!="M-OP",'IOC Input'!#REF!&gt;=50000),'IOC Input'!#REF!,""))</f>
        <v>#REF!</v>
      </c>
      <c r="E827" s="103" t="e">
        <f>IF(AND('IOC Input'!#REF!="M-OP",'IOC Input'!#REF!&lt;50000),'IOC Input'!#REF!,IF(AND('IOC Input'!#REF!="M-OP",'IOC Input'!#REF!&gt;=50000),'IOC Input'!#REF!,""))</f>
        <v>#REF!</v>
      </c>
      <c r="F827" s="103" t="e">
        <f>IF(AND('IOC Input'!#REF!="M-OP",'IOC Input'!#REF!&lt;50000),'IOC Input'!#REF!,IF(AND('IOC Input'!#REF!="M-OP",'IOC Input'!#REF!&gt;=50000),'IOC Input'!#REF!,""))</f>
        <v>#REF!</v>
      </c>
      <c r="G827" s="103" t="e">
        <f>IF(AND('IOC Input'!#REF!="M-OP",'IOC Input'!#REF!&lt;50000),'IOC Input'!#REF!,IF(AND('IOC Input'!#REF!="M-OP",'IOC Input'!#REF!&gt;=50000),'IOC Input'!#REF!,""))</f>
        <v>#REF!</v>
      </c>
      <c r="H827" s="103" t="e">
        <f>IF(AND('IOC Input'!#REF!="M-OP",'IOC Input'!#REF!&lt;50000),'IOC Input'!#REF!,IF(AND('IOC Input'!#REF!="M-OP",'IOC Input'!#REF!&gt;=50000),'IOC Input'!#REF!,""))</f>
        <v>#REF!</v>
      </c>
      <c r="I827" s="103" t="e">
        <f>IF(AND('IOC Input'!#REF!="M-OP",'IOC Input'!#REF!&lt;50000),'IOC Input'!#REF!,IF(AND('IOC Input'!#REF!="M-OP",'IOC Input'!#REF!&gt;=50000),'IOC Input'!#REF!,""))</f>
        <v>#REF!</v>
      </c>
      <c r="J827" s="105" t="e">
        <f>IF(AND('IOC Input'!#REF!="M-OP",'IOC Input'!#REF!&lt;50000),RIGHT('IOC Input'!#REF!,6),IF(AND('IOC Input'!#REF!="M-OP",'IOC Input'!#REF!&gt;=50000),RIGHT('IOC Input'!#REF!,6),""))</f>
        <v>#REF!</v>
      </c>
      <c r="K827" s="106" t="e">
        <f>IF(AND('IOC Input'!#REF!="M-OP",'IOC Input'!#REF!="C"),'IOC Input'!#REF!,"")</f>
        <v>#REF!</v>
      </c>
      <c r="L827" s="106" t="e">
        <f>IF(AND('IOC Input'!#REF!="M-OP",'IOC Input'!#REF!="D"),'IOC Input'!#REF!,"")</f>
        <v>#REF!</v>
      </c>
      <c r="M827" t="e">
        <f t="shared" si="87"/>
        <v>#REF!</v>
      </c>
    </row>
    <row r="828" spans="1:13" ht="18.75">
      <c r="A828" s="102" t="s">
        <v>111</v>
      </c>
      <c r="B828" s="103" t="e">
        <f>IF(AND('IOC Input'!#REF!="M-OP",'IOC Input'!#REF!&lt;50000),'IOC Input'!#REF!,IF(AND('IOC Input'!#REF!="M-OP",'IOC Input'!#REF!&gt;=50000),'IOC Input'!#REF!,""))</f>
        <v>#REF!</v>
      </c>
      <c r="C828" s="103" t="e">
        <f>IF(AND('IOC Input'!#REF!="M-OP",'IOC Input'!#REF!&lt;50000),'IOC Input'!#REF!,IF(AND('IOC Input'!#REF!="M-OP",'IOC Input'!#REF!&gt;=50000),'IOC Input'!#REF!,""))</f>
        <v>#REF!</v>
      </c>
      <c r="D828" s="103" t="e">
        <f>IF(AND('IOC Input'!#REF!="M-OP",'IOC Input'!#REF!&lt;50000),'IOC Input'!#REF!,IF(AND('IOC Input'!#REF!="M-OP",'IOC Input'!#REF!&gt;=50000),'IOC Input'!#REF!,""))</f>
        <v>#REF!</v>
      </c>
      <c r="E828" s="103" t="e">
        <f>IF(AND('IOC Input'!#REF!="M-OP",'IOC Input'!#REF!&lt;50000),'IOC Input'!#REF!,IF(AND('IOC Input'!#REF!="M-OP",'IOC Input'!#REF!&gt;=50000),'IOC Input'!#REF!,""))</f>
        <v>#REF!</v>
      </c>
      <c r="F828" s="103" t="e">
        <f>IF(AND('IOC Input'!#REF!="M-OP",'IOC Input'!#REF!&lt;50000),'IOC Input'!#REF!,IF(AND('IOC Input'!#REF!="M-OP",'IOC Input'!#REF!&gt;=50000),'IOC Input'!#REF!,""))</f>
        <v>#REF!</v>
      </c>
      <c r="G828" s="103" t="e">
        <f>IF(AND('IOC Input'!#REF!="M-OP",'IOC Input'!#REF!&lt;50000),'IOC Input'!#REF!,IF(AND('IOC Input'!#REF!="M-OP",'IOC Input'!#REF!&gt;=50000),'IOC Input'!#REF!,""))</f>
        <v>#REF!</v>
      </c>
      <c r="H828" s="103" t="e">
        <f>IF(AND('IOC Input'!#REF!="M-OP",'IOC Input'!#REF!&lt;50000),'IOC Input'!#REF!,IF(AND('IOC Input'!#REF!="M-OP",'IOC Input'!#REF!&gt;=50000),'IOC Input'!#REF!,""))</f>
        <v>#REF!</v>
      </c>
      <c r="I828" s="103" t="e">
        <f>IF(AND('IOC Input'!#REF!="M-OP",'IOC Input'!#REF!&lt;50000),'IOC Input'!#REF!,IF(AND('IOC Input'!#REF!="M-OP",'IOC Input'!#REF!&gt;=50000),'IOC Input'!#REF!,""))</f>
        <v>#REF!</v>
      </c>
      <c r="J828" s="105" t="e">
        <f>IF(AND('IOC Input'!#REF!="M-OP",'IOC Input'!#REF!&lt;50000),RIGHT('IOC Input'!#REF!,6),IF(AND('IOC Input'!#REF!="M-OP",'IOC Input'!#REF!&gt;=50000),RIGHT('IOC Input'!#REF!,6),""))</f>
        <v>#REF!</v>
      </c>
      <c r="K828" s="106" t="e">
        <f>IF(AND('IOC Input'!#REF!="M-OP",'IOC Input'!#REF!="C"),'IOC Input'!#REF!,"")</f>
        <v>#REF!</v>
      </c>
      <c r="L828" s="106" t="e">
        <f>IF(AND('IOC Input'!#REF!="M-OP",'IOC Input'!#REF!="D"),'IOC Input'!#REF!,"")</f>
        <v>#REF!</v>
      </c>
      <c r="M828" t="e">
        <f t="shared" si="87"/>
        <v>#REF!</v>
      </c>
    </row>
    <row r="829" spans="1:13" ht="18.75">
      <c r="A829" s="102" t="s">
        <v>111</v>
      </c>
      <c r="B829" s="103" t="e">
        <f>IF(AND('IOC Input'!#REF!="M-OP",'IOC Input'!#REF!&lt;50000),'IOC Input'!#REF!,IF(AND('IOC Input'!#REF!="M-OP",'IOC Input'!#REF!&gt;=50000),'IOC Input'!#REF!,""))</f>
        <v>#REF!</v>
      </c>
      <c r="C829" s="103" t="e">
        <f>IF(AND('IOC Input'!#REF!="M-OP",'IOC Input'!#REF!&lt;50000),'IOC Input'!#REF!,IF(AND('IOC Input'!#REF!="M-OP",'IOC Input'!#REF!&gt;=50000),'IOC Input'!#REF!,""))</f>
        <v>#REF!</v>
      </c>
      <c r="D829" s="103" t="e">
        <f>IF(AND('IOC Input'!#REF!="M-OP",'IOC Input'!#REF!&lt;50000),'IOC Input'!#REF!,IF(AND('IOC Input'!#REF!="M-OP",'IOC Input'!#REF!&gt;=50000),'IOC Input'!#REF!,""))</f>
        <v>#REF!</v>
      </c>
      <c r="E829" s="103" t="e">
        <f>IF(AND('IOC Input'!#REF!="M-OP",'IOC Input'!#REF!&lt;50000),'IOC Input'!#REF!,IF(AND('IOC Input'!#REF!="M-OP",'IOC Input'!#REF!&gt;=50000),'IOC Input'!#REF!,""))</f>
        <v>#REF!</v>
      </c>
      <c r="F829" s="103" t="e">
        <f>IF(AND('IOC Input'!#REF!="M-OP",'IOC Input'!#REF!&lt;50000),'IOC Input'!#REF!,IF(AND('IOC Input'!#REF!="M-OP",'IOC Input'!#REF!&gt;=50000),'IOC Input'!#REF!,""))</f>
        <v>#REF!</v>
      </c>
      <c r="G829" s="103" t="e">
        <f>IF(AND('IOC Input'!#REF!="M-OP",'IOC Input'!#REF!&lt;50000),'IOC Input'!#REF!,IF(AND('IOC Input'!#REF!="M-OP",'IOC Input'!#REF!&gt;=50000),'IOC Input'!#REF!,""))</f>
        <v>#REF!</v>
      </c>
      <c r="H829" s="103" t="e">
        <f>IF(AND('IOC Input'!#REF!="M-OP",'IOC Input'!#REF!&lt;50000),'IOC Input'!#REF!,IF(AND('IOC Input'!#REF!="M-OP",'IOC Input'!#REF!&gt;=50000),'IOC Input'!#REF!,""))</f>
        <v>#REF!</v>
      </c>
      <c r="I829" s="103" t="e">
        <f>IF(AND('IOC Input'!#REF!="M-OP",'IOC Input'!#REF!&lt;50000),'IOC Input'!#REF!,IF(AND('IOC Input'!#REF!="M-OP",'IOC Input'!#REF!&gt;=50000),'IOC Input'!#REF!,""))</f>
        <v>#REF!</v>
      </c>
      <c r="J829" s="105" t="e">
        <f>IF(AND('IOC Input'!#REF!="M-OP",'IOC Input'!#REF!&lt;50000),RIGHT('IOC Input'!#REF!,6),IF(AND('IOC Input'!#REF!="M-OP",'IOC Input'!#REF!&gt;=50000),RIGHT('IOC Input'!#REF!,6),""))</f>
        <v>#REF!</v>
      </c>
      <c r="K829" s="106" t="e">
        <f>IF(AND('IOC Input'!#REF!="M-OP",'IOC Input'!#REF!="C"),'IOC Input'!#REF!,"")</f>
        <v>#REF!</v>
      </c>
      <c r="L829" s="106" t="e">
        <f>IF(AND('IOC Input'!#REF!="M-OP",'IOC Input'!#REF!="D"),'IOC Input'!#REF!,"")</f>
        <v>#REF!</v>
      </c>
      <c r="M829" t="e">
        <f t="shared" si="87"/>
        <v>#REF!</v>
      </c>
    </row>
    <row r="830" spans="1:13" ht="18.75">
      <c r="A830" s="102" t="s">
        <v>111</v>
      </c>
      <c r="B830" s="103" t="e">
        <f>IF(AND('IOC Input'!#REF!="M-OP",'IOC Input'!#REF!&lt;50000),'IOC Input'!#REF!,IF(AND('IOC Input'!#REF!="M-OP",'IOC Input'!#REF!&gt;=50000),'IOC Input'!#REF!,""))</f>
        <v>#REF!</v>
      </c>
      <c r="C830" s="103" t="e">
        <f>IF(AND('IOC Input'!#REF!="M-OP",'IOC Input'!#REF!&lt;50000),'IOC Input'!#REF!,IF(AND('IOC Input'!#REF!="M-OP",'IOC Input'!#REF!&gt;=50000),'IOC Input'!#REF!,""))</f>
        <v>#REF!</v>
      </c>
      <c r="D830" s="103" t="e">
        <f>IF(AND('IOC Input'!#REF!="M-OP",'IOC Input'!#REF!&lt;50000),'IOC Input'!#REF!,IF(AND('IOC Input'!#REF!="M-OP",'IOC Input'!#REF!&gt;=50000),'IOC Input'!#REF!,""))</f>
        <v>#REF!</v>
      </c>
      <c r="E830" s="103" t="e">
        <f>IF(AND('IOC Input'!#REF!="M-OP",'IOC Input'!#REF!&lt;50000),'IOC Input'!#REF!,IF(AND('IOC Input'!#REF!="M-OP",'IOC Input'!#REF!&gt;=50000),'IOC Input'!#REF!,""))</f>
        <v>#REF!</v>
      </c>
      <c r="F830" s="103" t="e">
        <f>IF(AND('IOC Input'!#REF!="M-OP",'IOC Input'!#REF!&lt;50000),'IOC Input'!#REF!,IF(AND('IOC Input'!#REF!="M-OP",'IOC Input'!#REF!&gt;=50000),'IOC Input'!#REF!,""))</f>
        <v>#REF!</v>
      </c>
      <c r="G830" s="103" t="e">
        <f>IF(AND('IOC Input'!#REF!="M-OP",'IOC Input'!#REF!&lt;50000),'IOC Input'!#REF!,IF(AND('IOC Input'!#REF!="M-OP",'IOC Input'!#REF!&gt;=50000),'IOC Input'!#REF!,""))</f>
        <v>#REF!</v>
      </c>
      <c r="H830" s="107"/>
      <c r="I830" s="103" t="e">
        <f>IF(AND('IOC Input'!#REF!="M-OP",'IOC Input'!#REF!&lt;50000),'IOC Input'!#REF!,IF(AND('IOC Input'!#REF!="M-OP",'IOC Input'!#REF!&gt;=50000),'IOC Input'!#REF!,""))</f>
        <v>#REF!</v>
      </c>
      <c r="J830" s="105" t="e">
        <f>IF(AND('IOC Input'!#REF!="M-OP",'IOC Input'!#REF!&lt;50000),RIGHT('IOC Input'!#REF!,6),IF(AND('IOC Input'!#REF!="M-OP",'IOC Input'!#REF!&gt;=50000),RIGHT('IOC Input'!#REF!,6),""))</f>
        <v>#REF!</v>
      </c>
      <c r="K830" s="106" t="e">
        <f>IF(AND('IOC Input'!#REF!="M-OP",'IOC Input'!#REF!="C"),'IOC Input'!#REF!,"")</f>
        <v>#REF!</v>
      </c>
      <c r="L830" s="106" t="e">
        <f>IF(AND('IOC Input'!#REF!="M-OP",'IOC Input'!#REF!="D"),'IOC Input'!#REF!,"")</f>
        <v>#REF!</v>
      </c>
      <c r="M830" t="e">
        <f t="shared" si="87"/>
        <v>#REF!</v>
      </c>
    </row>
    <row r="831" spans="1:13" ht="18.75">
      <c r="A831" s="102"/>
      <c r="B831" s="103"/>
      <c r="C831" s="104"/>
      <c r="D831" s="103"/>
      <c r="E831" s="104"/>
      <c r="F831" s="103"/>
      <c r="G831" s="103"/>
      <c r="H831" s="104"/>
      <c r="I831" s="103"/>
      <c r="J831" s="105"/>
      <c r="K831" s="106"/>
      <c r="L831" s="106"/>
    </row>
    <row r="832" spans="1:13" ht="18.75">
      <c r="A832" s="102" t="s">
        <v>111</v>
      </c>
      <c r="B832" s="103" t="e">
        <f>IF(AND('IOC Input'!#REF!="M-OP",'IOC Input'!#REF!&lt;50000),"119503",IF(AND('IOC Input'!#REF!="M-OP",'IOC Input'!#REF!&gt;=50000),"119500",""))</f>
        <v>#REF!</v>
      </c>
      <c r="C832" s="104"/>
      <c r="D832" s="103"/>
      <c r="E832" s="104"/>
      <c r="F832" s="103"/>
      <c r="G832" s="103"/>
      <c r="H832" s="103" t="e">
        <f>IF(AND('IOC Input'!#REF!="M-OP",'IOC Input'!#REF!&lt;50000),'IOC Input'!#REF!,IF(AND('IOC Input'!#REF!="M-OP",'IOC Input'!#REF!&gt;=50000),'IOC Input'!#REF!,""))</f>
        <v>#REF!</v>
      </c>
      <c r="I832" s="103" t="e">
        <f>+I833</f>
        <v>#REF!</v>
      </c>
      <c r="J832" s="105" t="e">
        <f>+J833</f>
        <v>#REF!</v>
      </c>
      <c r="K832" s="106" t="e">
        <f>IF(AND('IOC Input'!#REF!="M-OP",'IOC Input'!#REF!="C"),'IOC Input'!#REF!,"")</f>
        <v>#REF!</v>
      </c>
      <c r="L832" s="106" t="e">
        <f>IF(AND('IOC Input'!#REF!="M-OP",'IOC Input'!#REF!="D"),'IOC Input'!#REF!,"")</f>
        <v>#REF!</v>
      </c>
      <c r="M832" t="e">
        <f>IF(SUM(K832:L832)&gt;0,1,0)</f>
        <v>#REF!</v>
      </c>
    </row>
    <row r="833" spans="1:13" ht="18.75">
      <c r="A833" s="102" t="s">
        <v>111</v>
      </c>
      <c r="B833" s="103" t="e">
        <f>IF(AND('IOC Input'!#REF!="M-OP",'IOC Input'!#REF!&lt;50000),'IOC Input'!#REF!,IF(AND('IOC Input'!#REF!="M-OP",'IOC Input'!#REF!&gt;=50000),'IOC Input'!#REF!,""))</f>
        <v>#REF!</v>
      </c>
      <c r="C833" s="103" t="e">
        <f>IF(AND('IOC Input'!#REF!="M-OP",'IOC Input'!#REF!&lt;50000),'IOC Input'!#REF!,IF(AND('IOC Input'!#REF!="M-OP",'IOC Input'!#REF!&gt;=50000),'IOC Input'!#REF!,""))</f>
        <v>#REF!</v>
      </c>
      <c r="D833" s="103" t="e">
        <f>IF(AND('IOC Input'!#REF!="M-OP",'IOC Input'!#REF!&lt;50000),'IOC Input'!#REF!,IF(AND('IOC Input'!#REF!="M-OP",'IOC Input'!#REF!&gt;=50000),'IOC Input'!#REF!,""))</f>
        <v>#REF!</v>
      </c>
      <c r="E833" s="103" t="e">
        <f>IF(AND('IOC Input'!#REF!="M-OP",'IOC Input'!#REF!&lt;50000),'IOC Input'!#REF!,IF(AND('IOC Input'!#REF!="M-OP",'IOC Input'!#REF!&gt;=50000),'IOC Input'!#REF!,""))</f>
        <v>#REF!</v>
      </c>
      <c r="F833" s="103" t="e">
        <f>IF(AND('IOC Input'!#REF!="M-OP",'IOC Input'!#REF!&lt;50000),'IOC Input'!#REF!,IF(AND('IOC Input'!#REF!="M-OP",'IOC Input'!#REF!&gt;=50000),'IOC Input'!#REF!,""))</f>
        <v>#REF!</v>
      </c>
      <c r="G833" s="103" t="e">
        <f>IF(AND('IOC Input'!#REF!="M-OP",'IOC Input'!#REF!&lt;50000),'IOC Input'!#REF!,IF(AND('IOC Input'!#REF!="M-OP",'IOC Input'!#REF!&gt;=50000),'IOC Input'!#REF!,""))</f>
        <v>#REF!</v>
      </c>
      <c r="H833" s="103" t="e">
        <f>IF(AND('IOC Input'!#REF!="M-OP",'IOC Input'!#REF!&lt;50000),'IOC Input'!#REF!,IF(AND('IOC Input'!#REF!="M-OP",'IOC Input'!#REF!&gt;=50000),'IOC Input'!#REF!,""))</f>
        <v>#REF!</v>
      </c>
      <c r="I833" s="103" t="e">
        <f>IF(AND('IOC Input'!#REF!="M-OP",'IOC Input'!#REF!&lt;50000),'IOC Input'!#REF!,IF(AND('IOC Input'!#REF!="M-OP",'IOC Input'!#REF!&gt;=50000),'IOC Input'!#REF!,""))</f>
        <v>#REF!</v>
      </c>
      <c r="J833" s="105" t="e">
        <f>IF(AND('IOC Input'!#REF!="M-OP",'IOC Input'!#REF!&lt;50000),RIGHT('IOC Input'!#REF!,6),IF(AND('IOC Input'!#REF!="M-OP",'IOC Input'!#REF!&gt;=50000),RIGHT('IOC Input'!#REF!,6),""))</f>
        <v>#REF!</v>
      </c>
      <c r="K833" s="106" t="e">
        <f>IF(AND('IOC Input'!#REF!="M-OP",'IOC Input'!#REF!="C"),'IOC Input'!#REF!,"")</f>
        <v>#REF!</v>
      </c>
      <c r="L833" s="106" t="e">
        <f>IF(AND('IOC Input'!#REF!="M-OP",'IOC Input'!#REF!="D"),'IOC Input'!#REF!,"")</f>
        <v>#REF!</v>
      </c>
      <c r="M833" t="e">
        <f t="shared" ref="M833:M839" si="88">IF(SUM(K833:L833)&gt;0,1,0)</f>
        <v>#REF!</v>
      </c>
    </row>
    <row r="834" spans="1:13" ht="18.75">
      <c r="A834" s="102" t="s">
        <v>111</v>
      </c>
      <c r="B834" s="103" t="e">
        <f>IF(AND('IOC Input'!#REF!="M-OP",'IOC Input'!#REF!&lt;50000),'IOC Input'!#REF!,IF(AND('IOC Input'!#REF!="M-OP",'IOC Input'!#REF!&gt;=50000),'IOC Input'!#REF!,""))</f>
        <v>#REF!</v>
      </c>
      <c r="C834" s="103" t="e">
        <f>IF(AND('IOC Input'!#REF!="M-OP",'IOC Input'!#REF!&lt;50000),'IOC Input'!#REF!,IF(AND('IOC Input'!#REF!="M-OP",'IOC Input'!#REF!&gt;=50000),'IOC Input'!#REF!,""))</f>
        <v>#REF!</v>
      </c>
      <c r="D834" s="103" t="e">
        <f>IF(AND('IOC Input'!#REF!="M-OP",'IOC Input'!#REF!&lt;50000),'IOC Input'!#REF!,IF(AND('IOC Input'!#REF!="M-OP",'IOC Input'!#REF!&gt;=50000),'IOC Input'!#REF!,""))</f>
        <v>#REF!</v>
      </c>
      <c r="E834" s="103" t="e">
        <f>IF(AND('IOC Input'!#REF!="M-OP",'IOC Input'!#REF!&lt;50000),'IOC Input'!#REF!,IF(AND('IOC Input'!#REF!="M-OP",'IOC Input'!#REF!&gt;=50000),'IOC Input'!#REF!,""))</f>
        <v>#REF!</v>
      </c>
      <c r="F834" s="103" t="e">
        <f>IF(AND('IOC Input'!#REF!="M-OP",'IOC Input'!#REF!&lt;50000),'IOC Input'!#REF!,IF(AND('IOC Input'!#REF!="M-OP",'IOC Input'!#REF!&gt;=50000),'IOC Input'!#REF!,""))</f>
        <v>#REF!</v>
      </c>
      <c r="G834" s="103" t="e">
        <f>IF(AND('IOC Input'!#REF!="M-OP",'IOC Input'!#REF!&lt;50000),'IOC Input'!#REF!,IF(AND('IOC Input'!#REF!="M-OP",'IOC Input'!#REF!&gt;=50000),'IOC Input'!#REF!,""))</f>
        <v>#REF!</v>
      </c>
      <c r="H834" s="103" t="e">
        <f>IF(AND('IOC Input'!#REF!="M-OP",'IOC Input'!#REF!&lt;50000),'IOC Input'!#REF!,IF(AND('IOC Input'!#REF!="M-OP",'IOC Input'!#REF!&gt;=50000),'IOC Input'!#REF!,""))</f>
        <v>#REF!</v>
      </c>
      <c r="I834" s="103" t="e">
        <f>IF(AND('IOC Input'!#REF!="M-OP",'IOC Input'!#REF!&lt;50000),'IOC Input'!#REF!,IF(AND('IOC Input'!#REF!="M-OP",'IOC Input'!#REF!&gt;=50000),'IOC Input'!#REF!,""))</f>
        <v>#REF!</v>
      </c>
      <c r="J834" s="105" t="e">
        <f>IF(AND('IOC Input'!#REF!="M-OP",'IOC Input'!#REF!&lt;50000),RIGHT('IOC Input'!#REF!,6),IF(AND('IOC Input'!#REF!="M-OP",'IOC Input'!#REF!&gt;=50000),RIGHT('IOC Input'!#REF!,6),""))</f>
        <v>#REF!</v>
      </c>
      <c r="K834" s="106" t="e">
        <f>IF(AND('IOC Input'!#REF!="M-OP",'IOC Input'!#REF!="C"),'IOC Input'!#REF!,"")</f>
        <v>#REF!</v>
      </c>
      <c r="L834" s="106" t="e">
        <f>IF(AND('IOC Input'!#REF!="M-OP",'IOC Input'!#REF!="D"),'IOC Input'!#REF!,"")</f>
        <v>#REF!</v>
      </c>
      <c r="M834" t="e">
        <f t="shared" si="88"/>
        <v>#REF!</v>
      </c>
    </row>
    <row r="835" spans="1:13" ht="18.75">
      <c r="A835" s="102" t="s">
        <v>111</v>
      </c>
      <c r="B835" s="103" t="e">
        <f>IF(AND('IOC Input'!#REF!="M-OP",'IOC Input'!#REF!&lt;50000),'IOC Input'!#REF!,IF(AND('IOC Input'!#REF!="M-OP",'IOC Input'!#REF!&gt;=50000),'IOC Input'!#REF!,""))</f>
        <v>#REF!</v>
      </c>
      <c r="C835" s="103" t="e">
        <f>IF(AND('IOC Input'!#REF!="M-OP",'IOC Input'!#REF!&lt;50000),'IOC Input'!#REF!,IF(AND('IOC Input'!#REF!="M-OP",'IOC Input'!#REF!&gt;=50000),'IOC Input'!#REF!,""))</f>
        <v>#REF!</v>
      </c>
      <c r="D835" s="103" t="e">
        <f>IF(AND('IOC Input'!#REF!="M-OP",'IOC Input'!#REF!&lt;50000),'IOC Input'!#REF!,IF(AND('IOC Input'!#REF!="M-OP",'IOC Input'!#REF!&gt;=50000),'IOC Input'!#REF!,""))</f>
        <v>#REF!</v>
      </c>
      <c r="E835" s="103" t="e">
        <f>IF(AND('IOC Input'!#REF!="M-OP",'IOC Input'!#REF!&lt;50000),'IOC Input'!#REF!,IF(AND('IOC Input'!#REF!="M-OP",'IOC Input'!#REF!&gt;=50000),'IOC Input'!#REF!,""))</f>
        <v>#REF!</v>
      </c>
      <c r="F835" s="103" t="e">
        <f>IF(AND('IOC Input'!#REF!="M-OP",'IOC Input'!#REF!&lt;50000),'IOC Input'!#REF!,IF(AND('IOC Input'!#REF!="M-OP",'IOC Input'!#REF!&gt;=50000),'IOC Input'!#REF!,""))</f>
        <v>#REF!</v>
      </c>
      <c r="G835" s="103" t="e">
        <f>IF(AND('IOC Input'!#REF!="M-OP",'IOC Input'!#REF!&lt;50000),'IOC Input'!#REF!,IF(AND('IOC Input'!#REF!="M-OP",'IOC Input'!#REF!&gt;=50000),'IOC Input'!#REF!,""))</f>
        <v>#REF!</v>
      </c>
      <c r="H835" s="103" t="e">
        <f>IF(AND('IOC Input'!#REF!="M-OP",'IOC Input'!#REF!&lt;50000),'IOC Input'!#REF!,IF(AND('IOC Input'!#REF!="M-OP",'IOC Input'!#REF!&gt;=50000),'IOC Input'!#REF!,""))</f>
        <v>#REF!</v>
      </c>
      <c r="I835" s="103" t="e">
        <f>IF(AND('IOC Input'!#REF!="M-OP",'IOC Input'!#REF!&lt;50000),'IOC Input'!#REF!,IF(AND('IOC Input'!#REF!="M-OP",'IOC Input'!#REF!&gt;=50000),'IOC Input'!#REF!,""))</f>
        <v>#REF!</v>
      </c>
      <c r="J835" s="105" t="e">
        <f>IF(AND('IOC Input'!#REF!="M-OP",'IOC Input'!#REF!&lt;50000),RIGHT('IOC Input'!#REF!,6),IF(AND('IOC Input'!#REF!="M-OP",'IOC Input'!#REF!&gt;=50000),RIGHT('IOC Input'!#REF!,6),""))</f>
        <v>#REF!</v>
      </c>
      <c r="K835" s="106" t="e">
        <f>IF(AND('IOC Input'!#REF!="M-OP",'IOC Input'!#REF!="C"),'IOC Input'!#REF!,"")</f>
        <v>#REF!</v>
      </c>
      <c r="L835" s="106" t="e">
        <f>IF(AND('IOC Input'!#REF!="M-OP",'IOC Input'!#REF!="D"),'IOC Input'!#REF!,"")</f>
        <v>#REF!</v>
      </c>
      <c r="M835" t="e">
        <f t="shared" si="88"/>
        <v>#REF!</v>
      </c>
    </row>
    <row r="836" spans="1:13" ht="18.75">
      <c r="A836" s="102" t="s">
        <v>111</v>
      </c>
      <c r="B836" s="103" t="e">
        <f>IF(AND('IOC Input'!#REF!="M-OP",'IOC Input'!#REF!&lt;50000),'IOC Input'!#REF!,IF(AND('IOC Input'!#REF!="M-OP",'IOC Input'!#REF!&gt;=50000),'IOC Input'!#REF!,""))</f>
        <v>#REF!</v>
      </c>
      <c r="C836" s="103" t="e">
        <f>IF(AND('IOC Input'!#REF!="M-OP",'IOC Input'!#REF!&lt;50000),'IOC Input'!#REF!,IF(AND('IOC Input'!#REF!="M-OP",'IOC Input'!#REF!&gt;=50000),'IOC Input'!#REF!,""))</f>
        <v>#REF!</v>
      </c>
      <c r="D836" s="103" t="e">
        <f>IF(AND('IOC Input'!#REF!="M-OP",'IOC Input'!#REF!&lt;50000),'IOC Input'!#REF!,IF(AND('IOC Input'!#REF!="M-OP",'IOC Input'!#REF!&gt;=50000),'IOC Input'!#REF!,""))</f>
        <v>#REF!</v>
      </c>
      <c r="E836" s="103" t="e">
        <f>IF(AND('IOC Input'!#REF!="M-OP",'IOC Input'!#REF!&lt;50000),'IOC Input'!#REF!,IF(AND('IOC Input'!#REF!="M-OP",'IOC Input'!#REF!&gt;=50000),'IOC Input'!#REF!,""))</f>
        <v>#REF!</v>
      </c>
      <c r="F836" s="103" t="e">
        <f>IF(AND('IOC Input'!#REF!="M-OP",'IOC Input'!#REF!&lt;50000),'IOC Input'!#REF!,IF(AND('IOC Input'!#REF!="M-OP",'IOC Input'!#REF!&gt;=50000),'IOC Input'!#REF!,""))</f>
        <v>#REF!</v>
      </c>
      <c r="G836" s="103" t="e">
        <f>IF(AND('IOC Input'!#REF!="M-OP",'IOC Input'!#REF!&lt;50000),'IOC Input'!#REF!,IF(AND('IOC Input'!#REF!="M-OP",'IOC Input'!#REF!&gt;=50000),'IOC Input'!#REF!,""))</f>
        <v>#REF!</v>
      </c>
      <c r="H836" s="103" t="e">
        <f>IF(AND('IOC Input'!#REF!="M-OP",'IOC Input'!#REF!&lt;50000),'IOC Input'!#REF!,IF(AND('IOC Input'!#REF!="M-OP",'IOC Input'!#REF!&gt;=50000),'IOC Input'!#REF!,""))</f>
        <v>#REF!</v>
      </c>
      <c r="I836" s="103" t="e">
        <f>IF(AND('IOC Input'!#REF!="M-OP",'IOC Input'!#REF!&lt;50000),'IOC Input'!#REF!,IF(AND('IOC Input'!#REF!="M-OP",'IOC Input'!#REF!&gt;=50000),'IOC Input'!#REF!,""))</f>
        <v>#REF!</v>
      </c>
      <c r="J836" s="105" t="e">
        <f>IF(AND('IOC Input'!#REF!="M-OP",'IOC Input'!#REF!&lt;50000),RIGHT('IOC Input'!#REF!,6),IF(AND('IOC Input'!#REF!="M-OP",'IOC Input'!#REF!&gt;=50000),RIGHT('IOC Input'!#REF!,6),""))</f>
        <v>#REF!</v>
      </c>
      <c r="K836" s="106" t="e">
        <f>IF(AND('IOC Input'!#REF!="M-OP",'IOC Input'!#REF!="C"),'IOC Input'!#REF!,"")</f>
        <v>#REF!</v>
      </c>
      <c r="L836" s="106" t="e">
        <f>IF(AND('IOC Input'!#REF!="M-OP",'IOC Input'!#REF!="D"),'IOC Input'!#REF!,"")</f>
        <v>#REF!</v>
      </c>
      <c r="M836" t="e">
        <f t="shared" si="88"/>
        <v>#REF!</v>
      </c>
    </row>
    <row r="837" spans="1:13" ht="18.75">
      <c r="A837" s="102" t="s">
        <v>111</v>
      </c>
      <c r="B837" s="103" t="e">
        <f>IF(AND('IOC Input'!#REF!="M-OP",'IOC Input'!#REF!&lt;50000),'IOC Input'!#REF!,IF(AND('IOC Input'!#REF!="M-OP",'IOC Input'!#REF!&gt;=50000),'IOC Input'!#REF!,""))</f>
        <v>#REF!</v>
      </c>
      <c r="C837" s="103" t="e">
        <f>IF(AND('IOC Input'!#REF!="M-OP",'IOC Input'!#REF!&lt;50000),'IOC Input'!#REF!,IF(AND('IOC Input'!#REF!="M-OP",'IOC Input'!#REF!&gt;=50000),'IOC Input'!#REF!,""))</f>
        <v>#REF!</v>
      </c>
      <c r="D837" s="103" t="e">
        <f>IF(AND('IOC Input'!#REF!="M-OP",'IOC Input'!#REF!&lt;50000),'IOC Input'!#REF!,IF(AND('IOC Input'!#REF!="M-OP",'IOC Input'!#REF!&gt;=50000),'IOC Input'!#REF!,""))</f>
        <v>#REF!</v>
      </c>
      <c r="E837" s="103" t="e">
        <f>IF(AND('IOC Input'!#REF!="M-OP",'IOC Input'!#REF!&lt;50000),'IOC Input'!#REF!,IF(AND('IOC Input'!#REF!="M-OP",'IOC Input'!#REF!&gt;=50000),'IOC Input'!#REF!,""))</f>
        <v>#REF!</v>
      </c>
      <c r="F837" s="103" t="e">
        <f>IF(AND('IOC Input'!#REF!="M-OP",'IOC Input'!#REF!&lt;50000),'IOC Input'!#REF!,IF(AND('IOC Input'!#REF!="M-OP",'IOC Input'!#REF!&gt;=50000),'IOC Input'!#REF!,""))</f>
        <v>#REF!</v>
      </c>
      <c r="G837" s="103" t="e">
        <f>IF(AND('IOC Input'!#REF!="M-OP",'IOC Input'!#REF!&lt;50000),'IOC Input'!#REF!,IF(AND('IOC Input'!#REF!="M-OP",'IOC Input'!#REF!&gt;=50000),'IOC Input'!#REF!,""))</f>
        <v>#REF!</v>
      </c>
      <c r="H837" s="103" t="e">
        <f>IF(AND('IOC Input'!#REF!="M-OP",'IOC Input'!#REF!&lt;50000),'IOC Input'!#REF!,IF(AND('IOC Input'!#REF!="M-OP",'IOC Input'!#REF!&gt;=50000),'IOC Input'!#REF!,""))</f>
        <v>#REF!</v>
      </c>
      <c r="I837" s="103" t="e">
        <f>IF(AND('IOC Input'!#REF!="M-OP",'IOC Input'!#REF!&lt;50000),'IOC Input'!#REF!,IF(AND('IOC Input'!#REF!="M-OP",'IOC Input'!#REF!&gt;=50000),'IOC Input'!#REF!,""))</f>
        <v>#REF!</v>
      </c>
      <c r="J837" s="105" t="e">
        <f>IF(AND('IOC Input'!#REF!="M-OP",'IOC Input'!#REF!&lt;50000),RIGHT('IOC Input'!#REF!,6),IF(AND('IOC Input'!#REF!="M-OP",'IOC Input'!#REF!&gt;=50000),RIGHT('IOC Input'!#REF!,6),""))</f>
        <v>#REF!</v>
      </c>
      <c r="K837" s="106" t="e">
        <f>IF(AND('IOC Input'!#REF!="M-OP",'IOC Input'!#REF!="C"),'IOC Input'!#REF!,"")</f>
        <v>#REF!</v>
      </c>
      <c r="L837" s="106" t="e">
        <f>IF(AND('IOC Input'!#REF!="M-OP",'IOC Input'!#REF!="D"),'IOC Input'!#REF!,"")</f>
        <v>#REF!</v>
      </c>
      <c r="M837" t="e">
        <f t="shared" si="88"/>
        <v>#REF!</v>
      </c>
    </row>
    <row r="838" spans="1:13" ht="18.75">
      <c r="A838" s="102" t="s">
        <v>111</v>
      </c>
      <c r="B838" s="103" t="e">
        <f>IF(AND('IOC Input'!#REF!="M-OP",'IOC Input'!#REF!&lt;50000),'IOC Input'!#REF!,IF(AND('IOC Input'!#REF!="M-OP",'IOC Input'!#REF!&gt;=50000),'IOC Input'!#REF!,""))</f>
        <v>#REF!</v>
      </c>
      <c r="C838" s="103" t="e">
        <f>IF(AND('IOC Input'!#REF!="M-OP",'IOC Input'!#REF!&lt;50000),'IOC Input'!#REF!,IF(AND('IOC Input'!#REF!="M-OP",'IOC Input'!#REF!&gt;=50000),'IOC Input'!#REF!,""))</f>
        <v>#REF!</v>
      </c>
      <c r="D838" s="103" t="e">
        <f>IF(AND('IOC Input'!#REF!="M-OP",'IOC Input'!#REF!&lt;50000),'IOC Input'!#REF!,IF(AND('IOC Input'!#REF!="M-OP",'IOC Input'!#REF!&gt;=50000),'IOC Input'!#REF!,""))</f>
        <v>#REF!</v>
      </c>
      <c r="E838" s="103" t="e">
        <f>IF(AND('IOC Input'!#REF!="M-OP",'IOC Input'!#REF!&lt;50000),'IOC Input'!#REF!,IF(AND('IOC Input'!#REF!="M-OP",'IOC Input'!#REF!&gt;=50000),'IOC Input'!#REF!,""))</f>
        <v>#REF!</v>
      </c>
      <c r="F838" s="103" t="e">
        <f>IF(AND('IOC Input'!#REF!="M-OP",'IOC Input'!#REF!&lt;50000),'IOC Input'!#REF!,IF(AND('IOC Input'!#REF!="M-OP",'IOC Input'!#REF!&gt;=50000),'IOC Input'!#REF!,""))</f>
        <v>#REF!</v>
      </c>
      <c r="G838" s="103" t="e">
        <f>IF(AND('IOC Input'!#REF!="M-OP",'IOC Input'!#REF!&lt;50000),'IOC Input'!#REF!,IF(AND('IOC Input'!#REF!="M-OP",'IOC Input'!#REF!&gt;=50000),'IOC Input'!#REF!,""))</f>
        <v>#REF!</v>
      </c>
      <c r="H838" s="103" t="e">
        <f>IF(AND('IOC Input'!#REF!="M-OP",'IOC Input'!#REF!&lt;50000),'IOC Input'!#REF!,IF(AND('IOC Input'!#REF!="M-OP",'IOC Input'!#REF!&gt;=50000),'IOC Input'!#REF!,""))</f>
        <v>#REF!</v>
      </c>
      <c r="I838" s="103" t="e">
        <f>IF(AND('IOC Input'!#REF!="M-OP",'IOC Input'!#REF!&lt;50000),'IOC Input'!#REF!,IF(AND('IOC Input'!#REF!="M-OP",'IOC Input'!#REF!&gt;=50000),'IOC Input'!#REF!,""))</f>
        <v>#REF!</v>
      </c>
      <c r="J838" s="105" t="e">
        <f>IF(AND('IOC Input'!#REF!="M-OP",'IOC Input'!#REF!&lt;50000),RIGHT('IOC Input'!#REF!,6),IF(AND('IOC Input'!#REF!="M-OP",'IOC Input'!#REF!&gt;=50000),RIGHT('IOC Input'!#REF!,6),""))</f>
        <v>#REF!</v>
      </c>
      <c r="K838" s="106" t="e">
        <f>IF(AND('IOC Input'!#REF!="M-OP",'IOC Input'!#REF!="C"),'IOC Input'!#REF!,"")</f>
        <v>#REF!</v>
      </c>
      <c r="L838" s="106" t="e">
        <f>IF(AND('IOC Input'!#REF!="M-OP",'IOC Input'!#REF!="D"),'IOC Input'!#REF!,"")</f>
        <v>#REF!</v>
      </c>
      <c r="M838" t="e">
        <f t="shared" si="88"/>
        <v>#REF!</v>
      </c>
    </row>
    <row r="839" spans="1:13" ht="18.75">
      <c r="A839" s="102" t="s">
        <v>111</v>
      </c>
      <c r="B839" s="103" t="e">
        <f>IF(AND('IOC Input'!#REF!="M-OP",'IOC Input'!#REF!&lt;50000),'IOC Input'!#REF!,IF(AND('IOC Input'!#REF!="M-OP",'IOC Input'!#REF!&gt;=50000),'IOC Input'!#REF!,""))</f>
        <v>#REF!</v>
      </c>
      <c r="C839" s="103" t="e">
        <f>IF(AND('IOC Input'!#REF!="M-OP",'IOC Input'!#REF!&lt;50000),'IOC Input'!#REF!,IF(AND('IOC Input'!#REF!="M-OP",'IOC Input'!#REF!&gt;=50000),'IOC Input'!#REF!,""))</f>
        <v>#REF!</v>
      </c>
      <c r="D839" s="103" t="e">
        <f>IF(AND('IOC Input'!#REF!="M-OP",'IOC Input'!#REF!&lt;50000),'IOC Input'!#REF!,IF(AND('IOC Input'!#REF!="M-OP",'IOC Input'!#REF!&gt;=50000),'IOC Input'!#REF!,""))</f>
        <v>#REF!</v>
      </c>
      <c r="E839" s="103" t="e">
        <f>IF(AND('IOC Input'!#REF!="M-OP",'IOC Input'!#REF!&lt;50000),'IOC Input'!#REF!,IF(AND('IOC Input'!#REF!="M-OP",'IOC Input'!#REF!&gt;=50000),'IOC Input'!#REF!,""))</f>
        <v>#REF!</v>
      </c>
      <c r="F839" s="103" t="e">
        <f>IF(AND('IOC Input'!#REF!="M-OP",'IOC Input'!#REF!&lt;50000),'IOC Input'!#REF!,IF(AND('IOC Input'!#REF!="M-OP",'IOC Input'!#REF!&gt;=50000),'IOC Input'!#REF!,""))</f>
        <v>#REF!</v>
      </c>
      <c r="G839" s="103" t="e">
        <f>IF(AND('IOC Input'!#REF!="M-OP",'IOC Input'!#REF!&lt;50000),'IOC Input'!#REF!,IF(AND('IOC Input'!#REF!="M-OP",'IOC Input'!#REF!&gt;=50000),'IOC Input'!#REF!,""))</f>
        <v>#REF!</v>
      </c>
      <c r="H839" s="107"/>
      <c r="I839" s="103" t="e">
        <f>IF(AND('IOC Input'!#REF!="M-OP",'IOC Input'!#REF!&lt;50000),'IOC Input'!#REF!,IF(AND('IOC Input'!#REF!="M-OP",'IOC Input'!#REF!&gt;=50000),'IOC Input'!#REF!,""))</f>
        <v>#REF!</v>
      </c>
      <c r="J839" s="105" t="e">
        <f>IF(AND('IOC Input'!#REF!="M-OP",'IOC Input'!#REF!&lt;50000),RIGHT('IOC Input'!#REF!,6),IF(AND('IOC Input'!#REF!="M-OP",'IOC Input'!#REF!&gt;=50000),RIGHT('IOC Input'!#REF!,6),""))</f>
        <v>#REF!</v>
      </c>
      <c r="K839" s="106" t="e">
        <f>IF(AND('IOC Input'!#REF!="M-OP",'IOC Input'!#REF!="C"),'IOC Input'!#REF!,"")</f>
        <v>#REF!</v>
      </c>
      <c r="L839" s="106" t="e">
        <f>IF(AND('IOC Input'!#REF!="M-OP",'IOC Input'!#REF!="D"),'IOC Input'!#REF!,"")</f>
        <v>#REF!</v>
      </c>
      <c r="M839" t="e">
        <f t="shared" si="88"/>
        <v>#REF!</v>
      </c>
    </row>
    <row r="840" spans="1:13" ht="18.75">
      <c r="A840" s="102"/>
      <c r="B840" s="103"/>
      <c r="C840" s="104"/>
      <c r="D840" s="103"/>
      <c r="E840" s="104"/>
      <c r="F840" s="103"/>
      <c r="G840" s="103"/>
      <c r="H840" s="104"/>
      <c r="I840" s="103"/>
      <c r="J840" s="105"/>
      <c r="K840" s="106"/>
      <c r="L840" s="106"/>
    </row>
    <row r="841" spans="1:13" ht="18.75">
      <c r="A841" s="102" t="s">
        <v>111</v>
      </c>
      <c r="B841" s="103" t="e">
        <f>IF(AND('IOC Input'!#REF!="M-OP",'IOC Input'!#REF!&lt;50000),"119503",IF(AND('IOC Input'!#REF!="M-OP",'IOC Input'!#REF!&gt;=50000),"119500",""))</f>
        <v>#REF!</v>
      </c>
      <c r="C841" s="104"/>
      <c r="D841" s="103"/>
      <c r="E841" s="104"/>
      <c r="F841" s="103"/>
      <c r="G841" s="103"/>
      <c r="H841" s="103" t="e">
        <f>IF(AND('IOC Input'!#REF!="M-OP",'IOC Input'!#REF!&lt;50000),'IOC Input'!#REF!,IF(AND('IOC Input'!#REF!="M-OP",'IOC Input'!#REF!&gt;=50000),'IOC Input'!#REF!,""))</f>
        <v>#REF!</v>
      </c>
      <c r="I841" s="103" t="e">
        <f>+I842</f>
        <v>#REF!</v>
      </c>
      <c r="J841" s="105" t="e">
        <f>+J842</f>
        <v>#REF!</v>
      </c>
      <c r="K841" s="106" t="e">
        <f>IF(AND('IOC Input'!#REF!="M-OP",'IOC Input'!#REF!="C"),'IOC Input'!#REF!,"")</f>
        <v>#REF!</v>
      </c>
      <c r="L841" s="106" t="e">
        <f>IF(AND('IOC Input'!#REF!="M-OP",'IOC Input'!#REF!="D"),'IOC Input'!#REF!,"")</f>
        <v>#REF!</v>
      </c>
      <c r="M841" t="e">
        <f>IF(SUM(K841:L841)&gt;0,1,0)</f>
        <v>#REF!</v>
      </c>
    </row>
    <row r="842" spans="1:13" ht="18.75">
      <c r="A842" s="102" t="s">
        <v>111</v>
      </c>
      <c r="B842" s="103" t="e">
        <f>IF(AND('IOC Input'!#REF!="M-OP",'IOC Input'!#REF!&lt;50000),'IOC Input'!#REF!,IF(AND('IOC Input'!#REF!="M-OP",'IOC Input'!#REF!&gt;=50000),'IOC Input'!#REF!,""))</f>
        <v>#REF!</v>
      </c>
      <c r="C842" s="103" t="e">
        <f>IF(AND('IOC Input'!#REF!="M-OP",'IOC Input'!#REF!&lt;50000),'IOC Input'!#REF!,IF(AND('IOC Input'!#REF!="M-OP",'IOC Input'!#REF!&gt;=50000),'IOC Input'!#REF!,""))</f>
        <v>#REF!</v>
      </c>
      <c r="D842" s="103" t="e">
        <f>IF(AND('IOC Input'!#REF!="M-OP",'IOC Input'!#REF!&lt;50000),'IOC Input'!#REF!,IF(AND('IOC Input'!#REF!="M-OP",'IOC Input'!#REF!&gt;=50000),'IOC Input'!#REF!,""))</f>
        <v>#REF!</v>
      </c>
      <c r="E842" s="103" t="e">
        <f>IF(AND('IOC Input'!#REF!="M-OP",'IOC Input'!#REF!&lt;50000),'IOC Input'!#REF!,IF(AND('IOC Input'!#REF!="M-OP",'IOC Input'!#REF!&gt;=50000),'IOC Input'!#REF!,""))</f>
        <v>#REF!</v>
      </c>
      <c r="F842" s="103" t="e">
        <f>IF(AND('IOC Input'!#REF!="M-OP",'IOC Input'!#REF!&lt;50000),'IOC Input'!#REF!,IF(AND('IOC Input'!#REF!="M-OP",'IOC Input'!#REF!&gt;=50000),'IOC Input'!#REF!,""))</f>
        <v>#REF!</v>
      </c>
      <c r="G842" s="103" t="e">
        <f>IF(AND('IOC Input'!#REF!="M-OP",'IOC Input'!#REF!&lt;50000),'IOC Input'!#REF!,IF(AND('IOC Input'!#REF!="M-OP",'IOC Input'!#REF!&gt;=50000),'IOC Input'!#REF!,""))</f>
        <v>#REF!</v>
      </c>
      <c r="H842" s="103" t="e">
        <f>IF(AND('IOC Input'!#REF!="M-OP",'IOC Input'!#REF!&lt;50000),'IOC Input'!#REF!,IF(AND('IOC Input'!#REF!="M-OP",'IOC Input'!#REF!&gt;=50000),'IOC Input'!#REF!,""))</f>
        <v>#REF!</v>
      </c>
      <c r="I842" s="103" t="e">
        <f>IF(AND('IOC Input'!#REF!="M-OP",'IOC Input'!#REF!&lt;50000),'IOC Input'!#REF!,IF(AND('IOC Input'!#REF!="M-OP",'IOC Input'!#REF!&gt;=50000),'IOC Input'!#REF!,""))</f>
        <v>#REF!</v>
      </c>
      <c r="J842" s="105" t="e">
        <f>IF(AND('IOC Input'!#REF!="M-OP",'IOC Input'!#REF!&lt;50000),RIGHT('IOC Input'!#REF!,6),IF(AND('IOC Input'!#REF!="M-OP",'IOC Input'!#REF!&gt;=50000),RIGHT('IOC Input'!#REF!,6),""))</f>
        <v>#REF!</v>
      </c>
      <c r="K842" s="106" t="e">
        <f>IF(AND('IOC Input'!#REF!="M-OP",'IOC Input'!#REF!="C"),'IOC Input'!#REF!,"")</f>
        <v>#REF!</v>
      </c>
      <c r="L842" s="106" t="e">
        <f>IF(AND('IOC Input'!#REF!="M-OP",'IOC Input'!#REF!="D"),'IOC Input'!#REF!,"")</f>
        <v>#REF!</v>
      </c>
      <c r="M842" t="e">
        <f t="shared" ref="M842:M848" si="89">IF(SUM(K842:L842)&gt;0,1,0)</f>
        <v>#REF!</v>
      </c>
    </row>
    <row r="843" spans="1:13" ht="18.75">
      <c r="A843" s="102" t="s">
        <v>111</v>
      </c>
      <c r="B843" s="103" t="e">
        <f>IF(AND('IOC Input'!#REF!="M-OP",'IOC Input'!#REF!&lt;50000),'IOC Input'!#REF!,IF(AND('IOC Input'!#REF!="M-OP",'IOC Input'!#REF!&gt;=50000),'IOC Input'!#REF!,""))</f>
        <v>#REF!</v>
      </c>
      <c r="C843" s="103" t="e">
        <f>IF(AND('IOC Input'!#REF!="M-OP",'IOC Input'!#REF!&lt;50000),'IOC Input'!#REF!,IF(AND('IOC Input'!#REF!="M-OP",'IOC Input'!#REF!&gt;=50000),'IOC Input'!#REF!,""))</f>
        <v>#REF!</v>
      </c>
      <c r="D843" s="103" t="e">
        <f>IF(AND('IOC Input'!#REF!="M-OP",'IOC Input'!#REF!&lt;50000),'IOC Input'!#REF!,IF(AND('IOC Input'!#REF!="M-OP",'IOC Input'!#REF!&gt;=50000),'IOC Input'!#REF!,""))</f>
        <v>#REF!</v>
      </c>
      <c r="E843" s="103" t="e">
        <f>IF(AND('IOC Input'!#REF!="M-OP",'IOC Input'!#REF!&lt;50000),'IOC Input'!#REF!,IF(AND('IOC Input'!#REF!="M-OP",'IOC Input'!#REF!&gt;=50000),'IOC Input'!#REF!,""))</f>
        <v>#REF!</v>
      </c>
      <c r="F843" s="103" t="e">
        <f>IF(AND('IOC Input'!#REF!="M-OP",'IOC Input'!#REF!&lt;50000),'IOC Input'!#REF!,IF(AND('IOC Input'!#REF!="M-OP",'IOC Input'!#REF!&gt;=50000),'IOC Input'!#REF!,""))</f>
        <v>#REF!</v>
      </c>
      <c r="G843" s="103" t="e">
        <f>IF(AND('IOC Input'!#REF!="M-OP",'IOC Input'!#REF!&lt;50000),'IOC Input'!#REF!,IF(AND('IOC Input'!#REF!="M-OP",'IOC Input'!#REF!&gt;=50000),'IOC Input'!#REF!,""))</f>
        <v>#REF!</v>
      </c>
      <c r="H843" s="103" t="e">
        <f>IF(AND('IOC Input'!#REF!="M-OP",'IOC Input'!#REF!&lt;50000),'IOC Input'!#REF!,IF(AND('IOC Input'!#REF!="M-OP",'IOC Input'!#REF!&gt;=50000),'IOC Input'!#REF!,""))</f>
        <v>#REF!</v>
      </c>
      <c r="I843" s="103" t="e">
        <f>IF(AND('IOC Input'!#REF!="M-OP",'IOC Input'!#REF!&lt;50000),'IOC Input'!#REF!,IF(AND('IOC Input'!#REF!="M-OP",'IOC Input'!#REF!&gt;=50000),'IOC Input'!#REF!,""))</f>
        <v>#REF!</v>
      </c>
      <c r="J843" s="105" t="e">
        <f>IF(AND('IOC Input'!#REF!="M-OP",'IOC Input'!#REF!&lt;50000),RIGHT('IOC Input'!#REF!,6),IF(AND('IOC Input'!#REF!="M-OP",'IOC Input'!#REF!&gt;=50000),RIGHT('IOC Input'!#REF!,6),""))</f>
        <v>#REF!</v>
      </c>
      <c r="K843" s="106" t="e">
        <f>IF(AND('IOC Input'!#REF!="M-OP",'IOC Input'!#REF!="C"),'IOC Input'!#REF!,"")</f>
        <v>#REF!</v>
      </c>
      <c r="L843" s="106" t="e">
        <f>IF(AND('IOC Input'!#REF!="M-OP",'IOC Input'!#REF!="D"),'IOC Input'!#REF!,"")</f>
        <v>#REF!</v>
      </c>
      <c r="M843" t="e">
        <f t="shared" si="89"/>
        <v>#REF!</v>
      </c>
    </row>
    <row r="844" spans="1:13" ht="18.75">
      <c r="A844" s="102" t="s">
        <v>111</v>
      </c>
      <c r="B844" s="103" t="e">
        <f>IF(AND('IOC Input'!#REF!="M-OP",'IOC Input'!#REF!&lt;50000),'IOC Input'!#REF!,IF(AND('IOC Input'!#REF!="M-OP",'IOC Input'!#REF!&gt;=50000),'IOC Input'!#REF!,""))</f>
        <v>#REF!</v>
      </c>
      <c r="C844" s="103" t="e">
        <f>IF(AND('IOC Input'!#REF!="M-OP",'IOC Input'!#REF!&lt;50000),'IOC Input'!#REF!,IF(AND('IOC Input'!#REF!="M-OP",'IOC Input'!#REF!&gt;=50000),'IOC Input'!#REF!,""))</f>
        <v>#REF!</v>
      </c>
      <c r="D844" s="103" t="e">
        <f>IF(AND('IOC Input'!#REF!="M-OP",'IOC Input'!#REF!&lt;50000),'IOC Input'!#REF!,IF(AND('IOC Input'!#REF!="M-OP",'IOC Input'!#REF!&gt;=50000),'IOC Input'!#REF!,""))</f>
        <v>#REF!</v>
      </c>
      <c r="E844" s="103" t="e">
        <f>IF(AND('IOC Input'!#REF!="M-OP",'IOC Input'!#REF!&lt;50000),'IOC Input'!#REF!,IF(AND('IOC Input'!#REF!="M-OP",'IOC Input'!#REF!&gt;=50000),'IOC Input'!#REF!,""))</f>
        <v>#REF!</v>
      </c>
      <c r="F844" s="103" t="e">
        <f>IF(AND('IOC Input'!#REF!="M-OP",'IOC Input'!#REF!&lt;50000),'IOC Input'!#REF!,IF(AND('IOC Input'!#REF!="M-OP",'IOC Input'!#REF!&gt;=50000),'IOC Input'!#REF!,""))</f>
        <v>#REF!</v>
      </c>
      <c r="G844" s="103" t="e">
        <f>IF(AND('IOC Input'!#REF!="M-OP",'IOC Input'!#REF!&lt;50000),'IOC Input'!#REF!,IF(AND('IOC Input'!#REF!="M-OP",'IOC Input'!#REF!&gt;=50000),'IOC Input'!#REF!,""))</f>
        <v>#REF!</v>
      </c>
      <c r="H844" s="103" t="e">
        <f>IF(AND('IOC Input'!#REF!="M-OP",'IOC Input'!#REF!&lt;50000),'IOC Input'!#REF!,IF(AND('IOC Input'!#REF!="M-OP",'IOC Input'!#REF!&gt;=50000),'IOC Input'!#REF!,""))</f>
        <v>#REF!</v>
      </c>
      <c r="I844" s="103" t="e">
        <f>IF(AND('IOC Input'!#REF!="M-OP",'IOC Input'!#REF!&lt;50000),'IOC Input'!#REF!,IF(AND('IOC Input'!#REF!="M-OP",'IOC Input'!#REF!&gt;=50000),'IOC Input'!#REF!,""))</f>
        <v>#REF!</v>
      </c>
      <c r="J844" s="105" t="e">
        <f>IF(AND('IOC Input'!#REF!="M-OP",'IOC Input'!#REF!&lt;50000),RIGHT('IOC Input'!#REF!,6),IF(AND('IOC Input'!#REF!="M-OP",'IOC Input'!#REF!&gt;=50000),RIGHT('IOC Input'!#REF!,6),""))</f>
        <v>#REF!</v>
      </c>
      <c r="K844" s="106" t="e">
        <f>IF(AND('IOC Input'!#REF!="M-OP",'IOC Input'!#REF!="C"),'IOC Input'!#REF!,"")</f>
        <v>#REF!</v>
      </c>
      <c r="L844" s="106" t="e">
        <f>IF(AND('IOC Input'!#REF!="M-OP",'IOC Input'!#REF!="D"),'IOC Input'!#REF!,"")</f>
        <v>#REF!</v>
      </c>
      <c r="M844" t="e">
        <f t="shared" si="89"/>
        <v>#REF!</v>
      </c>
    </row>
    <row r="845" spans="1:13" ht="18.75">
      <c r="A845" s="102" t="s">
        <v>111</v>
      </c>
      <c r="B845" s="103" t="e">
        <f>IF(AND('IOC Input'!#REF!="M-OP",'IOC Input'!#REF!&lt;50000),'IOC Input'!#REF!,IF(AND('IOC Input'!#REF!="M-OP",'IOC Input'!#REF!&gt;=50000),'IOC Input'!#REF!,""))</f>
        <v>#REF!</v>
      </c>
      <c r="C845" s="103" t="e">
        <f>IF(AND('IOC Input'!#REF!="M-OP",'IOC Input'!#REF!&lt;50000),'IOC Input'!#REF!,IF(AND('IOC Input'!#REF!="M-OP",'IOC Input'!#REF!&gt;=50000),'IOC Input'!#REF!,""))</f>
        <v>#REF!</v>
      </c>
      <c r="D845" s="103" t="e">
        <f>IF(AND('IOC Input'!#REF!="M-OP",'IOC Input'!#REF!&lt;50000),'IOC Input'!#REF!,IF(AND('IOC Input'!#REF!="M-OP",'IOC Input'!#REF!&gt;=50000),'IOC Input'!#REF!,""))</f>
        <v>#REF!</v>
      </c>
      <c r="E845" s="103" t="e">
        <f>IF(AND('IOC Input'!#REF!="M-OP",'IOC Input'!#REF!&lt;50000),'IOC Input'!#REF!,IF(AND('IOC Input'!#REF!="M-OP",'IOC Input'!#REF!&gt;=50000),'IOC Input'!#REF!,""))</f>
        <v>#REF!</v>
      </c>
      <c r="F845" s="103" t="e">
        <f>IF(AND('IOC Input'!#REF!="M-OP",'IOC Input'!#REF!&lt;50000),'IOC Input'!#REF!,IF(AND('IOC Input'!#REF!="M-OP",'IOC Input'!#REF!&gt;=50000),'IOC Input'!#REF!,""))</f>
        <v>#REF!</v>
      </c>
      <c r="G845" s="103" t="e">
        <f>IF(AND('IOC Input'!#REF!="M-OP",'IOC Input'!#REF!&lt;50000),'IOC Input'!#REF!,IF(AND('IOC Input'!#REF!="M-OP",'IOC Input'!#REF!&gt;=50000),'IOC Input'!#REF!,""))</f>
        <v>#REF!</v>
      </c>
      <c r="H845" s="103" t="e">
        <f>IF(AND('IOC Input'!#REF!="M-OP",'IOC Input'!#REF!&lt;50000),'IOC Input'!#REF!,IF(AND('IOC Input'!#REF!="M-OP",'IOC Input'!#REF!&gt;=50000),'IOC Input'!#REF!,""))</f>
        <v>#REF!</v>
      </c>
      <c r="I845" s="103" t="e">
        <f>IF(AND('IOC Input'!#REF!="M-OP",'IOC Input'!#REF!&lt;50000),'IOC Input'!#REF!,IF(AND('IOC Input'!#REF!="M-OP",'IOC Input'!#REF!&gt;=50000),'IOC Input'!#REF!,""))</f>
        <v>#REF!</v>
      </c>
      <c r="J845" s="105" t="e">
        <f>IF(AND('IOC Input'!#REF!="M-OP",'IOC Input'!#REF!&lt;50000),RIGHT('IOC Input'!#REF!,6),IF(AND('IOC Input'!#REF!="M-OP",'IOC Input'!#REF!&gt;=50000),RIGHT('IOC Input'!#REF!,6),""))</f>
        <v>#REF!</v>
      </c>
      <c r="K845" s="106" t="e">
        <f>IF(AND('IOC Input'!#REF!="M-OP",'IOC Input'!#REF!="C"),'IOC Input'!#REF!,"")</f>
        <v>#REF!</v>
      </c>
      <c r="L845" s="106" t="e">
        <f>IF(AND('IOC Input'!#REF!="M-OP",'IOC Input'!#REF!="D"),'IOC Input'!#REF!,"")</f>
        <v>#REF!</v>
      </c>
      <c r="M845" t="e">
        <f t="shared" si="89"/>
        <v>#REF!</v>
      </c>
    </row>
    <row r="846" spans="1:13" ht="18.75">
      <c r="A846" s="102" t="s">
        <v>111</v>
      </c>
      <c r="B846" s="103" t="e">
        <f>IF(AND('IOC Input'!#REF!="M-OP",'IOC Input'!#REF!&lt;50000),'IOC Input'!#REF!,IF(AND('IOC Input'!#REF!="M-OP",'IOC Input'!#REF!&gt;=50000),'IOC Input'!#REF!,""))</f>
        <v>#REF!</v>
      </c>
      <c r="C846" s="103" t="e">
        <f>IF(AND('IOC Input'!#REF!="M-OP",'IOC Input'!#REF!&lt;50000),'IOC Input'!#REF!,IF(AND('IOC Input'!#REF!="M-OP",'IOC Input'!#REF!&gt;=50000),'IOC Input'!#REF!,""))</f>
        <v>#REF!</v>
      </c>
      <c r="D846" s="103" t="e">
        <f>IF(AND('IOC Input'!#REF!="M-OP",'IOC Input'!#REF!&lt;50000),'IOC Input'!#REF!,IF(AND('IOC Input'!#REF!="M-OP",'IOC Input'!#REF!&gt;=50000),'IOC Input'!#REF!,""))</f>
        <v>#REF!</v>
      </c>
      <c r="E846" s="103" t="e">
        <f>IF(AND('IOC Input'!#REF!="M-OP",'IOC Input'!#REF!&lt;50000),'IOC Input'!#REF!,IF(AND('IOC Input'!#REF!="M-OP",'IOC Input'!#REF!&gt;=50000),'IOC Input'!#REF!,""))</f>
        <v>#REF!</v>
      </c>
      <c r="F846" s="103" t="e">
        <f>IF(AND('IOC Input'!#REF!="M-OP",'IOC Input'!#REF!&lt;50000),'IOC Input'!#REF!,IF(AND('IOC Input'!#REF!="M-OP",'IOC Input'!#REF!&gt;=50000),'IOC Input'!#REF!,""))</f>
        <v>#REF!</v>
      </c>
      <c r="G846" s="103" t="e">
        <f>IF(AND('IOC Input'!#REF!="M-OP",'IOC Input'!#REF!&lt;50000),'IOC Input'!#REF!,IF(AND('IOC Input'!#REF!="M-OP",'IOC Input'!#REF!&gt;=50000),'IOC Input'!#REF!,""))</f>
        <v>#REF!</v>
      </c>
      <c r="H846" s="103" t="e">
        <f>IF(AND('IOC Input'!#REF!="M-OP",'IOC Input'!#REF!&lt;50000),'IOC Input'!#REF!,IF(AND('IOC Input'!#REF!="M-OP",'IOC Input'!#REF!&gt;=50000),'IOC Input'!#REF!,""))</f>
        <v>#REF!</v>
      </c>
      <c r="I846" s="103" t="e">
        <f>IF(AND('IOC Input'!#REF!="M-OP",'IOC Input'!#REF!&lt;50000),'IOC Input'!#REF!,IF(AND('IOC Input'!#REF!="M-OP",'IOC Input'!#REF!&gt;=50000),'IOC Input'!#REF!,""))</f>
        <v>#REF!</v>
      </c>
      <c r="J846" s="105" t="e">
        <f>IF(AND('IOC Input'!#REF!="M-OP",'IOC Input'!#REF!&lt;50000),RIGHT('IOC Input'!#REF!,6),IF(AND('IOC Input'!#REF!="M-OP",'IOC Input'!#REF!&gt;=50000),RIGHT('IOC Input'!#REF!,6),""))</f>
        <v>#REF!</v>
      </c>
      <c r="K846" s="106" t="e">
        <f>IF(AND('IOC Input'!#REF!="M-OP",'IOC Input'!#REF!="C"),'IOC Input'!#REF!,"")</f>
        <v>#REF!</v>
      </c>
      <c r="L846" s="106" t="e">
        <f>IF(AND('IOC Input'!#REF!="M-OP",'IOC Input'!#REF!="D"),'IOC Input'!#REF!,"")</f>
        <v>#REF!</v>
      </c>
      <c r="M846" t="e">
        <f t="shared" si="89"/>
        <v>#REF!</v>
      </c>
    </row>
    <row r="847" spans="1:13" ht="18.75">
      <c r="A847" s="102" t="s">
        <v>111</v>
      </c>
      <c r="B847" s="103" t="e">
        <f>IF(AND('IOC Input'!#REF!="M-OP",'IOC Input'!#REF!&lt;50000),'IOC Input'!#REF!,IF(AND('IOC Input'!#REF!="M-OP",'IOC Input'!#REF!&gt;=50000),'IOC Input'!#REF!,""))</f>
        <v>#REF!</v>
      </c>
      <c r="C847" s="103" t="e">
        <f>IF(AND('IOC Input'!#REF!="M-OP",'IOC Input'!#REF!&lt;50000),'IOC Input'!#REF!,IF(AND('IOC Input'!#REF!="M-OP",'IOC Input'!#REF!&gt;=50000),'IOC Input'!#REF!,""))</f>
        <v>#REF!</v>
      </c>
      <c r="D847" s="103" t="e">
        <f>IF(AND('IOC Input'!#REF!="M-OP",'IOC Input'!#REF!&lt;50000),'IOC Input'!#REF!,IF(AND('IOC Input'!#REF!="M-OP",'IOC Input'!#REF!&gt;=50000),'IOC Input'!#REF!,""))</f>
        <v>#REF!</v>
      </c>
      <c r="E847" s="103" t="e">
        <f>IF(AND('IOC Input'!#REF!="M-OP",'IOC Input'!#REF!&lt;50000),'IOC Input'!#REF!,IF(AND('IOC Input'!#REF!="M-OP",'IOC Input'!#REF!&gt;=50000),'IOC Input'!#REF!,""))</f>
        <v>#REF!</v>
      </c>
      <c r="F847" s="103" t="e">
        <f>IF(AND('IOC Input'!#REF!="M-OP",'IOC Input'!#REF!&lt;50000),'IOC Input'!#REF!,IF(AND('IOC Input'!#REF!="M-OP",'IOC Input'!#REF!&gt;=50000),'IOC Input'!#REF!,""))</f>
        <v>#REF!</v>
      </c>
      <c r="G847" s="103" t="e">
        <f>IF(AND('IOC Input'!#REF!="M-OP",'IOC Input'!#REF!&lt;50000),'IOC Input'!#REF!,IF(AND('IOC Input'!#REF!="M-OP",'IOC Input'!#REF!&gt;=50000),'IOC Input'!#REF!,""))</f>
        <v>#REF!</v>
      </c>
      <c r="H847" s="103" t="e">
        <f>IF(AND('IOC Input'!#REF!="M-OP",'IOC Input'!#REF!&lt;50000),'IOC Input'!#REF!,IF(AND('IOC Input'!#REF!="M-OP",'IOC Input'!#REF!&gt;=50000),'IOC Input'!#REF!,""))</f>
        <v>#REF!</v>
      </c>
      <c r="I847" s="103" t="e">
        <f>IF(AND('IOC Input'!#REF!="M-OP",'IOC Input'!#REF!&lt;50000),'IOC Input'!#REF!,IF(AND('IOC Input'!#REF!="M-OP",'IOC Input'!#REF!&gt;=50000),'IOC Input'!#REF!,""))</f>
        <v>#REF!</v>
      </c>
      <c r="J847" s="105" t="e">
        <f>IF(AND('IOC Input'!#REF!="M-OP",'IOC Input'!#REF!&lt;50000),RIGHT('IOC Input'!#REF!,6),IF(AND('IOC Input'!#REF!="M-OP",'IOC Input'!#REF!&gt;=50000),RIGHT('IOC Input'!#REF!,6),""))</f>
        <v>#REF!</v>
      </c>
      <c r="K847" s="106" t="e">
        <f>IF(AND('IOC Input'!#REF!="M-OP",'IOC Input'!#REF!="C"),'IOC Input'!#REF!,"")</f>
        <v>#REF!</v>
      </c>
      <c r="L847" s="106" t="e">
        <f>IF(AND('IOC Input'!#REF!="M-OP",'IOC Input'!#REF!="D"),'IOC Input'!#REF!,"")</f>
        <v>#REF!</v>
      </c>
      <c r="M847" t="e">
        <f t="shared" si="89"/>
        <v>#REF!</v>
      </c>
    </row>
    <row r="848" spans="1:13" ht="18.75">
      <c r="A848" s="102" t="s">
        <v>111</v>
      </c>
      <c r="B848" s="103" t="e">
        <f>IF(AND('IOC Input'!#REF!="M-OP",'IOC Input'!#REF!&lt;50000),'IOC Input'!#REF!,IF(AND('IOC Input'!#REF!="M-OP",'IOC Input'!#REF!&gt;=50000),'IOC Input'!#REF!,""))</f>
        <v>#REF!</v>
      </c>
      <c r="C848" s="103" t="e">
        <f>IF(AND('IOC Input'!#REF!="M-OP",'IOC Input'!#REF!&lt;50000),'IOC Input'!#REF!,IF(AND('IOC Input'!#REF!="M-OP",'IOC Input'!#REF!&gt;=50000),'IOC Input'!#REF!,""))</f>
        <v>#REF!</v>
      </c>
      <c r="D848" s="103" t="e">
        <f>IF(AND('IOC Input'!#REF!="M-OP",'IOC Input'!#REF!&lt;50000),'IOC Input'!#REF!,IF(AND('IOC Input'!#REF!="M-OP",'IOC Input'!#REF!&gt;=50000),'IOC Input'!#REF!,""))</f>
        <v>#REF!</v>
      </c>
      <c r="E848" s="103" t="e">
        <f>IF(AND('IOC Input'!#REF!="M-OP",'IOC Input'!#REF!&lt;50000),'IOC Input'!#REF!,IF(AND('IOC Input'!#REF!="M-OP",'IOC Input'!#REF!&gt;=50000),'IOC Input'!#REF!,""))</f>
        <v>#REF!</v>
      </c>
      <c r="F848" s="103" t="e">
        <f>IF(AND('IOC Input'!#REF!="M-OP",'IOC Input'!#REF!&lt;50000),'IOC Input'!#REF!,IF(AND('IOC Input'!#REF!="M-OP",'IOC Input'!#REF!&gt;=50000),'IOC Input'!#REF!,""))</f>
        <v>#REF!</v>
      </c>
      <c r="G848" s="103" t="e">
        <f>IF(AND('IOC Input'!#REF!="M-OP",'IOC Input'!#REF!&lt;50000),'IOC Input'!#REF!,IF(AND('IOC Input'!#REF!="M-OP",'IOC Input'!#REF!&gt;=50000),'IOC Input'!#REF!,""))</f>
        <v>#REF!</v>
      </c>
      <c r="H848" s="107"/>
      <c r="I848" s="103" t="e">
        <f>IF(AND('IOC Input'!#REF!="M-OP",'IOC Input'!#REF!&lt;50000),'IOC Input'!#REF!,IF(AND('IOC Input'!#REF!="M-OP",'IOC Input'!#REF!&gt;=50000),'IOC Input'!#REF!,""))</f>
        <v>#REF!</v>
      </c>
      <c r="J848" s="105" t="e">
        <f>IF(AND('IOC Input'!#REF!="M-OP",'IOC Input'!#REF!&lt;50000),RIGHT('IOC Input'!#REF!,6),IF(AND('IOC Input'!#REF!="M-OP",'IOC Input'!#REF!&gt;=50000),RIGHT('IOC Input'!#REF!,6),""))</f>
        <v>#REF!</v>
      </c>
      <c r="K848" s="106" t="e">
        <f>IF(AND('IOC Input'!#REF!="M-OP",'IOC Input'!#REF!="C"),'IOC Input'!#REF!,"")</f>
        <v>#REF!</v>
      </c>
      <c r="L848" s="106" t="e">
        <f>IF(AND('IOC Input'!#REF!="M-OP",'IOC Input'!#REF!="D"),'IOC Input'!#REF!,"")</f>
        <v>#REF!</v>
      </c>
      <c r="M848" t="e">
        <f t="shared" si="89"/>
        <v>#REF!</v>
      </c>
    </row>
    <row r="849" spans="1:13" ht="18.75">
      <c r="A849" s="102"/>
      <c r="B849" s="103"/>
      <c r="C849" s="104"/>
      <c r="D849" s="103"/>
      <c r="E849" s="104"/>
      <c r="F849" s="103"/>
      <c r="G849" s="103"/>
      <c r="H849" s="104"/>
      <c r="I849" s="103"/>
      <c r="J849" s="105"/>
      <c r="K849" s="106"/>
      <c r="L849" s="106"/>
    </row>
    <row r="850" spans="1:13" ht="18.75">
      <c r="A850" s="102" t="s">
        <v>111</v>
      </c>
      <c r="B850" s="103" t="e">
        <f>IF(AND('IOC Input'!#REF!="M-OP",'IOC Input'!#REF!&lt;50000),"119503",IF(AND('IOC Input'!#REF!="M-OP",'IOC Input'!#REF!&gt;=50000),"119500",""))</f>
        <v>#REF!</v>
      </c>
      <c r="C850" s="104"/>
      <c r="D850" s="103"/>
      <c r="E850" s="104"/>
      <c r="F850" s="103"/>
      <c r="G850" s="103"/>
      <c r="H850" s="103" t="e">
        <f>IF(AND('IOC Input'!#REF!="M-OP",'IOC Input'!#REF!&lt;50000),'IOC Input'!#REF!,IF(AND('IOC Input'!#REF!="M-OP",'IOC Input'!#REF!&gt;=50000),'IOC Input'!#REF!,""))</f>
        <v>#REF!</v>
      </c>
      <c r="I850" s="103" t="e">
        <f>+I851</f>
        <v>#REF!</v>
      </c>
      <c r="J850" s="105" t="e">
        <f>+J851</f>
        <v>#REF!</v>
      </c>
      <c r="K850" s="106" t="e">
        <f>IF(AND('IOC Input'!#REF!="M-OP",'IOC Input'!#REF!="C"),'IOC Input'!#REF!,"")</f>
        <v>#REF!</v>
      </c>
      <c r="L850" s="106" t="e">
        <f>IF(AND('IOC Input'!#REF!="M-OP",'IOC Input'!#REF!="D"),'IOC Input'!#REF!,"")</f>
        <v>#REF!</v>
      </c>
      <c r="M850" t="e">
        <f>IF(SUM(K850:L850)&gt;0,1,0)</f>
        <v>#REF!</v>
      </c>
    </row>
    <row r="851" spans="1:13" ht="18.75">
      <c r="A851" s="102" t="s">
        <v>111</v>
      </c>
      <c r="B851" s="103" t="e">
        <f>IF(AND('IOC Input'!#REF!="M-OP",'IOC Input'!#REF!&lt;50000),'IOC Input'!#REF!,IF(AND('IOC Input'!#REF!="M-OP",'IOC Input'!#REF!&gt;=50000),'IOC Input'!#REF!,""))</f>
        <v>#REF!</v>
      </c>
      <c r="C851" s="103" t="e">
        <f>IF(AND('IOC Input'!#REF!="M-OP",'IOC Input'!#REF!&lt;50000),'IOC Input'!#REF!,IF(AND('IOC Input'!#REF!="M-OP",'IOC Input'!#REF!&gt;=50000),'IOC Input'!#REF!,""))</f>
        <v>#REF!</v>
      </c>
      <c r="D851" s="103" t="e">
        <f>IF(AND('IOC Input'!#REF!="M-OP",'IOC Input'!#REF!&lt;50000),'IOC Input'!#REF!,IF(AND('IOC Input'!#REF!="M-OP",'IOC Input'!#REF!&gt;=50000),'IOC Input'!#REF!,""))</f>
        <v>#REF!</v>
      </c>
      <c r="E851" s="103" t="e">
        <f>IF(AND('IOC Input'!#REF!="M-OP",'IOC Input'!#REF!&lt;50000),'IOC Input'!#REF!,IF(AND('IOC Input'!#REF!="M-OP",'IOC Input'!#REF!&gt;=50000),'IOC Input'!#REF!,""))</f>
        <v>#REF!</v>
      </c>
      <c r="F851" s="103" t="e">
        <f>IF(AND('IOC Input'!#REF!="M-OP",'IOC Input'!#REF!&lt;50000),'IOC Input'!#REF!,IF(AND('IOC Input'!#REF!="M-OP",'IOC Input'!#REF!&gt;=50000),'IOC Input'!#REF!,""))</f>
        <v>#REF!</v>
      </c>
      <c r="G851" s="103" t="e">
        <f>IF(AND('IOC Input'!#REF!="M-OP",'IOC Input'!#REF!&lt;50000),'IOC Input'!#REF!,IF(AND('IOC Input'!#REF!="M-OP",'IOC Input'!#REF!&gt;=50000),'IOC Input'!#REF!,""))</f>
        <v>#REF!</v>
      </c>
      <c r="H851" s="103" t="e">
        <f>IF(AND('IOC Input'!#REF!="M-OP",'IOC Input'!#REF!&lt;50000),'IOC Input'!#REF!,IF(AND('IOC Input'!#REF!="M-OP",'IOC Input'!#REF!&gt;=50000),'IOC Input'!#REF!,""))</f>
        <v>#REF!</v>
      </c>
      <c r="I851" s="103" t="e">
        <f>IF(AND('IOC Input'!#REF!="M-OP",'IOC Input'!#REF!&lt;50000),'IOC Input'!#REF!,IF(AND('IOC Input'!#REF!="M-OP",'IOC Input'!#REF!&gt;=50000),'IOC Input'!#REF!,""))</f>
        <v>#REF!</v>
      </c>
      <c r="J851" s="105" t="e">
        <f>IF(AND('IOC Input'!#REF!="M-OP",'IOC Input'!#REF!&lt;50000),RIGHT('IOC Input'!#REF!,6),IF(AND('IOC Input'!#REF!="M-OP",'IOC Input'!#REF!&gt;=50000),RIGHT('IOC Input'!#REF!,6),""))</f>
        <v>#REF!</v>
      </c>
      <c r="K851" s="106" t="e">
        <f>IF(AND('IOC Input'!#REF!="M-OP",'IOC Input'!#REF!="C"),'IOC Input'!#REF!,"")</f>
        <v>#REF!</v>
      </c>
      <c r="L851" s="106" t="e">
        <f>IF(AND('IOC Input'!#REF!="M-OP",'IOC Input'!#REF!="D"),'IOC Input'!#REF!,"")</f>
        <v>#REF!</v>
      </c>
      <c r="M851" t="e">
        <f t="shared" ref="M851:M857" si="90">IF(SUM(K851:L851)&gt;0,1,0)</f>
        <v>#REF!</v>
      </c>
    </row>
    <row r="852" spans="1:13" ht="18.75">
      <c r="A852" s="102" t="s">
        <v>111</v>
      </c>
      <c r="B852" s="103" t="e">
        <f>IF(AND('IOC Input'!#REF!="M-OP",'IOC Input'!#REF!&lt;50000),'IOC Input'!#REF!,IF(AND('IOC Input'!#REF!="M-OP",'IOC Input'!#REF!&gt;=50000),'IOC Input'!#REF!,""))</f>
        <v>#REF!</v>
      </c>
      <c r="C852" s="103" t="e">
        <f>IF(AND('IOC Input'!#REF!="M-OP",'IOC Input'!#REF!&lt;50000),'IOC Input'!#REF!,IF(AND('IOC Input'!#REF!="M-OP",'IOC Input'!#REF!&gt;=50000),'IOC Input'!#REF!,""))</f>
        <v>#REF!</v>
      </c>
      <c r="D852" s="103" t="e">
        <f>IF(AND('IOC Input'!#REF!="M-OP",'IOC Input'!#REF!&lt;50000),'IOC Input'!#REF!,IF(AND('IOC Input'!#REF!="M-OP",'IOC Input'!#REF!&gt;=50000),'IOC Input'!#REF!,""))</f>
        <v>#REF!</v>
      </c>
      <c r="E852" s="103" t="e">
        <f>IF(AND('IOC Input'!#REF!="M-OP",'IOC Input'!#REF!&lt;50000),'IOC Input'!#REF!,IF(AND('IOC Input'!#REF!="M-OP",'IOC Input'!#REF!&gt;=50000),'IOC Input'!#REF!,""))</f>
        <v>#REF!</v>
      </c>
      <c r="F852" s="103" t="e">
        <f>IF(AND('IOC Input'!#REF!="M-OP",'IOC Input'!#REF!&lt;50000),'IOC Input'!#REF!,IF(AND('IOC Input'!#REF!="M-OP",'IOC Input'!#REF!&gt;=50000),'IOC Input'!#REF!,""))</f>
        <v>#REF!</v>
      </c>
      <c r="G852" s="103" t="e">
        <f>IF(AND('IOC Input'!#REF!="M-OP",'IOC Input'!#REF!&lt;50000),'IOC Input'!#REF!,IF(AND('IOC Input'!#REF!="M-OP",'IOC Input'!#REF!&gt;=50000),'IOC Input'!#REF!,""))</f>
        <v>#REF!</v>
      </c>
      <c r="H852" s="103" t="e">
        <f>IF(AND('IOC Input'!#REF!="M-OP",'IOC Input'!#REF!&lt;50000),'IOC Input'!#REF!,IF(AND('IOC Input'!#REF!="M-OP",'IOC Input'!#REF!&gt;=50000),'IOC Input'!#REF!,""))</f>
        <v>#REF!</v>
      </c>
      <c r="I852" s="103" t="e">
        <f>IF(AND('IOC Input'!#REF!="M-OP",'IOC Input'!#REF!&lt;50000),'IOC Input'!#REF!,IF(AND('IOC Input'!#REF!="M-OP",'IOC Input'!#REF!&gt;=50000),'IOC Input'!#REF!,""))</f>
        <v>#REF!</v>
      </c>
      <c r="J852" s="105" t="e">
        <f>IF(AND('IOC Input'!#REF!="M-OP",'IOC Input'!#REF!&lt;50000),RIGHT('IOC Input'!#REF!,6),IF(AND('IOC Input'!#REF!="M-OP",'IOC Input'!#REF!&gt;=50000),RIGHT('IOC Input'!#REF!,6),""))</f>
        <v>#REF!</v>
      </c>
      <c r="K852" s="106" t="e">
        <f>IF(AND('IOC Input'!#REF!="M-OP",'IOC Input'!#REF!="C"),'IOC Input'!#REF!,"")</f>
        <v>#REF!</v>
      </c>
      <c r="L852" s="106" t="e">
        <f>IF(AND('IOC Input'!#REF!="M-OP",'IOC Input'!#REF!="D"),'IOC Input'!#REF!,"")</f>
        <v>#REF!</v>
      </c>
      <c r="M852" t="e">
        <f t="shared" si="90"/>
        <v>#REF!</v>
      </c>
    </row>
    <row r="853" spans="1:13" ht="18.75">
      <c r="A853" s="102" t="s">
        <v>111</v>
      </c>
      <c r="B853" s="103" t="e">
        <f>IF(AND('IOC Input'!#REF!="M-OP",'IOC Input'!#REF!&lt;50000),'IOC Input'!#REF!,IF(AND('IOC Input'!#REF!="M-OP",'IOC Input'!#REF!&gt;=50000),'IOC Input'!#REF!,""))</f>
        <v>#REF!</v>
      </c>
      <c r="C853" s="103" t="e">
        <f>IF(AND('IOC Input'!#REF!="M-OP",'IOC Input'!#REF!&lt;50000),'IOC Input'!#REF!,IF(AND('IOC Input'!#REF!="M-OP",'IOC Input'!#REF!&gt;=50000),'IOC Input'!#REF!,""))</f>
        <v>#REF!</v>
      </c>
      <c r="D853" s="103" t="e">
        <f>IF(AND('IOC Input'!#REF!="M-OP",'IOC Input'!#REF!&lt;50000),'IOC Input'!#REF!,IF(AND('IOC Input'!#REF!="M-OP",'IOC Input'!#REF!&gt;=50000),'IOC Input'!#REF!,""))</f>
        <v>#REF!</v>
      </c>
      <c r="E853" s="103" t="e">
        <f>IF(AND('IOC Input'!#REF!="M-OP",'IOC Input'!#REF!&lt;50000),'IOC Input'!#REF!,IF(AND('IOC Input'!#REF!="M-OP",'IOC Input'!#REF!&gt;=50000),'IOC Input'!#REF!,""))</f>
        <v>#REF!</v>
      </c>
      <c r="F853" s="103" t="e">
        <f>IF(AND('IOC Input'!#REF!="M-OP",'IOC Input'!#REF!&lt;50000),'IOC Input'!#REF!,IF(AND('IOC Input'!#REF!="M-OP",'IOC Input'!#REF!&gt;=50000),'IOC Input'!#REF!,""))</f>
        <v>#REF!</v>
      </c>
      <c r="G853" s="103" t="e">
        <f>IF(AND('IOC Input'!#REF!="M-OP",'IOC Input'!#REF!&lt;50000),'IOC Input'!#REF!,IF(AND('IOC Input'!#REF!="M-OP",'IOC Input'!#REF!&gt;=50000),'IOC Input'!#REF!,""))</f>
        <v>#REF!</v>
      </c>
      <c r="H853" s="103" t="e">
        <f>IF(AND('IOC Input'!#REF!="M-OP",'IOC Input'!#REF!&lt;50000),'IOC Input'!#REF!,IF(AND('IOC Input'!#REF!="M-OP",'IOC Input'!#REF!&gt;=50000),'IOC Input'!#REF!,""))</f>
        <v>#REF!</v>
      </c>
      <c r="I853" s="103" t="e">
        <f>IF(AND('IOC Input'!#REF!="M-OP",'IOC Input'!#REF!&lt;50000),'IOC Input'!#REF!,IF(AND('IOC Input'!#REF!="M-OP",'IOC Input'!#REF!&gt;=50000),'IOC Input'!#REF!,""))</f>
        <v>#REF!</v>
      </c>
      <c r="J853" s="105" t="e">
        <f>IF(AND('IOC Input'!#REF!="M-OP",'IOC Input'!#REF!&lt;50000),RIGHT('IOC Input'!#REF!,6),IF(AND('IOC Input'!#REF!="M-OP",'IOC Input'!#REF!&gt;=50000),RIGHT('IOC Input'!#REF!,6),""))</f>
        <v>#REF!</v>
      </c>
      <c r="K853" s="106" t="e">
        <f>IF(AND('IOC Input'!#REF!="M-OP",'IOC Input'!#REF!="C"),'IOC Input'!#REF!,"")</f>
        <v>#REF!</v>
      </c>
      <c r="L853" s="106" t="e">
        <f>IF(AND('IOC Input'!#REF!="M-OP",'IOC Input'!#REF!="D"),'IOC Input'!#REF!,"")</f>
        <v>#REF!</v>
      </c>
      <c r="M853" t="e">
        <f t="shared" si="90"/>
        <v>#REF!</v>
      </c>
    </row>
    <row r="854" spans="1:13" ht="18.75">
      <c r="A854" s="102" t="s">
        <v>111</v>
      </c>
      <c r="B854" s="103" t="e">
        <f>IF(AND('IOC Input'!#REF!="M-OP",'IOC Input'!#REF!&lt;50000),'IOC Input'!#REF!,IF(AND('IOC Input'!#REF!="M-OP",'IOC Input'!#REF!&gt;=50000),'IOC Input'!#REF!,""))</f>
        <v>#REF!</v>
      </c>
      <c r="C854" s="103" t="e">
        <f>IF(AND('IOC Input'!#REF!="M-OP",'IOC Input'!#REF!&lt;50000),'IOC Input'!#REF!,IF(AND('IOC Input'!#REF!="M-OP",'IOC Input'!#REF!&gt;=50000),'IOC Input'!#REF!,""))</f>
        <v>#REF!</v>
      </c>
      <c r="D854" s="103" t="e">
        <f>IF(AND('IOC Input'!#REF!="M-OP",'IOC Input'!#REF!&lt;50000),'IOC Input'!#REF!,IF(AND('IOC Input'!#REF!="M-OP",'IOC Input'!#REF!&gt;=50000),'IOC Input'!#REF!,""))</f>
        <v>#REF!</v>
      </c>
      <c r="E854" s="103" t="e">
        <f>IF(AND('IOC Input'!#REF!="M-OP",'IOC Input'!#REF!&lt;50000),'IOC Input'!#REF!,IF(AND('IOC Input'!#REF!="M-OP",'IOC Input'!#REF!&gt;=50000),'IOC Input'!#REF!,""))</f>
        <v>#REF!</v>
      </c>
      <c r="F854" s="103" t="e">
        <f>IF(AND('IOC Input'!#REF!="M-OP",'IOC Input'!#REF!&lt;50000),'IOC Input'!#REF!,IF(AND('IOC Input'!#REF!="M-OP",'IOC Input'!#REF!&gt;=50000),'IOC Input'!#REF!,""))</f>
        <v>#REF!</v>
      </c>
      <c r="G854" s="103" t="e">
        <f>IF(AND('IOC Input'!#REF!="M-OP",'IOC Input'!#REF!&lt;50000),'IOC Input'!#REF!,IF(AND('IOC Input'!#REF!="M-OP",'IOC Input'!#REF!&gt;=50000),'IOC Input'!#REF!,""))</f>
        <v>#REF!</v>
      </c>
      <c r="H854" s="103" t="e">
        <f>IF(AND('IOC Input'!#REF!="M-OP",'IOC Input'!#REF!&lt;50000),'IOC Input'!#REF!,IF(AND('IOC Input'!#REF!="M-OP",'IOC Input'!#REF!&gt;=50000),'IOC Input'!#REF!,""))</f>
        <v>#REF!</v>
      </c>
      <c r="I854" s="103" t="e">
        <f>IF(AND('IOC Input'!#REF!="M-OP",'IOC Input'!#REF!&lt;50000),'IOC Input'!#REF!,IF(AND('IOC Input'!#REF!="M-OP",'IOC Input'!#REF!&gt;=50000),'IOC Input'!#REF!,""))</f>
        <v>#REF!</v>
      </c>
      <c r="J854" s="105" t="e">
        <f>IF(AND('IOC Input'!#REF!="M-OP",'IOC Input'!#REF!&lt;50000),RIGHT('IOC Input'!#REF!,6),IF(AND('IOC Input'!#REF!="M-OP",'IOC Input'!#REF!&gt;=50000),RIGHT('IOC Input'!#REF!,6),""))</f>
        <v>#REF!</v>
      </c>
      <c r="K854" s="106" t="e">
        <f>IF(AND('IOC Input'!#REF!="M-OP",'IOC Input'!#REF!="C"),'IOC Input'!#REF!,"")</f>
        <v>#REF!</v>
      </c>
      <c r="L854" s="106" t="e">
        <f>IF(AND('IOC Input'!#REF!="M-OP",'IOC Input'!#REF!="D"),'IOC Input'!#REF!,"")</f>
        <v>#REF!</v>
      </c>
      <c r="M854" t="e">
        <f t="shared" si="90"/>
        <v>#REF!</v>
      </c>
    </row>
    <row r="855" spans="1:13" ht="18.75">
      <c r="A855" s="102" t="s">
        <v>111</v>
      </c>
      <c r="B855" s="103" t="e">
        <f>IF(AND('IOC Input'!#REF!="M-OP",'IOC Input'!#REF!&lt;50000),'IOC Input'!#REF!,IF(AND('IOC Input'!#REF!="M-OP",'IOC Input'!#REF!&gt;=50000),'IOC Input'!#REF!,""))</f>
        <v>#REF!</v>
      </c>
      <c r="C855" s="103" t="e">
        <f>IF(AND('IOC Input'!#REF!="M-OP",'IOC Input'!#REF!&lt;50000),'IOC Input'!#REF!,IF(AND('IOC Input'!#REF!="M-OP",'IOC Input'!#REF!&gt;=50000),'IOC Input'!#REF!,""))</f>
        <v>#REF!</v>
      </c>
      <c r="D855" s="103" t="e">
        <f>IF(AND('IOC Input'!#REF!="M-OP",'IOC Input'!#REF!&lt;50000),'IOC Input'!#REF!,IF(AND('IOC Input'!#REF!="M-OP",'IOC Input'!#REF!&gt;=50000),'IOC Input'!#REF!,""))</f>
        <v>#REF!</v>
      </c>
      <c r="E855" s="103" t="e">
        <f>IF(AND('IOC Input'!#REF!="M-OP",'IOC Input'!#REF!&lt;50000),'IOC Input'!#REF!,IF(AND('IOC Input'!#REF!="M-OP",'IOC Input'!#REF!&gt;=50000),'IOC Input'!#REF!,""))</f>
        <v>#REF!</v>
      </c>
      <c r="F855" s="103" t="e">
        <f>IF(AND('IOC Input'!#REF!="M-OP",'IOC Input'!#REF!&lt;50000),'IOC Input'!#REF!,IF(AND('IOC Input'!#REF!="M-OP",'IOC Input'!#REF!&gt;=50000),'IOC Input'!#REF!,""))</f>
        <v>#REF!</v>
      </c>
      <c r="G855" s="103" t="e">
        <f>IF(AND('IOC Input'!#REF!="M-OP",'IOC Input'!#REF!&lt;50000),'IOC Input'!#REF!,IF(AND('IOC Input'!#REF!="M-OP",'IOC Input'!#REF!&gt;=50000),'IOC Input'!#REF!,""))</f>
        <v>#REF!</v>
      </c>
      <c r="H855" s="103" t="e">
        <f>IF(AND('IOC Input'!#REF!="M-OP",'IOC Input'!#REF!&lt;50000),'IOC Input'!#REF!,IF(AND('IOC Input'!#REF!="M-OP",'IOC Input'!#REF!&gt;=50000),'IOC Input'!#REF!,""))</f>
        <v>#REF!</v>
      </c>
      <c r="I855" s="103" t="e">
        <f>IF(AND('IOC Input'!#REF!="M-OP",'IOC Input'!#REF!&lt;50000),'IOC Input'!#REF!,IF(AND('IOC Input'!#REF!="M-OP",'IOC Input'!#REF!&gt;=50000),'IOC Input'!#REF!,""))</f>
        <v>#REF!</v>
      </c>
      <c r="J855" s="105" t="e">
        <f>IF(AND('IOC Input'!#REF!="M-OP",'IOC Input'!#REF!&lt;50000),RIGHT('IOC Input'!#REF!,6),IF(AND('IOC Input'!#REF!="M-OP",'IOC Input'!#REF!&gt;=50000),RIGHT('IOC Input'!#REF!,6),""))</f>
        <v>#REF!</v>
      </c>
      <c r="K855" s="106" t="e">
        <f>IF(AND('IOC Input'!#REF!="M-OP",'IOC Input'!#REF!="C"),'IOC Input'!#REF!,"")</f>
        <v>#REF!</v>
      </c>
      <c r="L855" s="106" t="e">
        <f>IF(AND('IOC Input'!#REF!="M-OP",'IOC Input'!#REF!="D"),'IOC Input'!#REF!,"")</f>
        <v>#REF!</v>
      </c>
      <c r="M855" t="e">
        <f t="shared" si="90"/>
        <v>#REF!</v>
      </c>
    </row>
    <row r="856" spans="1:13" ht="18.75">
      <c r="A856" s="102" t="s">
        <v>111</v>
      </c>
      <c r="B856" s="103" t="e">
        <f>IF(AND('IOC Input'!#REF!="M-OP",'IOC Input'!#REF!&lt;50000),'IOC Input'!#REF!,IF(AND('IOC Input'!#REF!="M-OP",'IOC Input'!#REF!&gt;=50000),'IOC Input'!#REF!,""))</f>
        <v>#REF!</v>
      </c>
      <c r="C856" s="103" t="e">
        <f>IF(AND('IOC Input'!#REF!="M-OP",'IOC Input'!#REF!&lt;50000),'IOC Input'!#REF!,IF(AND('IOC Input'!#REF!="M-OP",'IOC Input'!#REF!&gt;=50000),'IOC Input'!#REF!,""))</f>
        <v>#REF!</v>
      </c>
      <c r="D856" s="103" t="e">
        <f>IF(AND('IOC Input'!#REF!="M-OP",'IOC Input'!#REF!&lt;50000),'IOC Input'!#REF!,IF(AND('IOC Input'!#REF!="M-OP",'IOC Input'!#REF!&gt;=50000),'IOC Input'!#REF!,""))</f>
        <v>#REF!</v>
      </c>
      <c r="E856" s="103" t="e">
        <f>IF(AND('IOC Input'!#REF!="M-OP",'IOC Input'!#REF!&lt;50000),'IOC Input'!#REF!,IF(AND('IOC Input'!#REF!="M-OP",'IOC Input'!#REF!&gt;=50000),'IOC Input'!#REF!,""))</f>
        <v>#REF!</v>
      </c>
      <c r="F856" s="103" t="e">
        <f>IF(AND('IOC Input'!#REF!="M-OP",'IOC Input'!#REF!&lt;50000),'IOC Input'!#REF!,IF(AND('IOC Input'!#REF!="M-OP",'IOC Input'!#REF!&gt;=50000),'IOC Input'!#REF!,""))</f>
        <v>#REF!</v>
      </c>
      <c r="G856" s="103" t="e">
        <f>IF(AND('IOC Input'!#REF!="M-OP",'IOC Input'!#REF!&lt;50000),'IOC Input'!#REF!,IF(AND('IOC Input'!#REF!="M-OP",'IOC Input'!#REF!&gt;=50000),'IOC Input'!#REF!,""))</f>
        <v>#REF!</v>
      </c>
      <c r="H856" s="103" t="e">
        <f>IF(AND('IOC Input'!#REF!="M-OP",'IOC Input'!#REF!&lt;50000),'IOC Input'!#REF!,IF(AND('IOC Input'!#REF!="M-OP",'IOC Input'!#REF!&gt;=50000),'IOC Input'!#REF!,""))</f>
        <v>#REF!</v>
      </c>
      <c r="I856" s="103" t="e">
        <f>IF(AND('IOC Input'!#REF!="M-OP",'IOC Input'!#REF!&lt;50000),'IOC Input'!#REF!,IF(AND('IOC Input'!#REF!="M-OP",'IOC Input'!#REF!&gt;=50000),'IOC Input'!#REF!,""))</f>
        <v>#REF!</v>
      </c>
      <c r="J856" s="105" t="e">
        <f>IF(AND('IOC Input'!#REF!="M-OP",'IOC Input'!#REF!&lt;50000),RIGHT('IOC Input'!#REF!,6),IF(AND('IOC Input'!#REF!="M-OP",'IOC Input'!#REF!&gt;=50000),RIGHT('IOC Input'!#REF!,6),""))</f>
        <v>#REF!</v>
      </c>
      <c r="K856" s="106" t="e">
        <f>IF(AND('IOC Input'!#REF!="M-OP",'IOC Input'!#REF!="C"),'IOC Input'!#REF!,"")</f>
        <v>#REF!</v>
      </c>
      <c r="L856" s="106" t="e">
        <f>IF(AND('IOC Input'!#REF!="M-OP",'IOC Input'!#REF!="D"),'IOC Input'!#REF!,"")</f>
        <v>#REF!</v>
      </c>
      <c r="M856" t="e">
        <f t="shared" si="90"/>
        <v>#REF!</v>
      </c>
    </row>
    <row r="857" spans="1:13" ht="18.75">
      <c r="A857" s="102" t="s">
        <v>111</v>
      </c>
      <c r="B857" s="103" t="e">
        <f>IF(AND('IOC Input'!#REF!="M-OP",'IOC Input'!#REF!&lt;50000),'IOC Input'!#REF!,IF(AND('IOC Input'!#REF!="M-OP",'IOC Input'!#REF!&gt;=50000),'IOC Input'!#REF!,""))</f>
        <v>#REF!</v>
      </c>
      <c r="C857" s="103" t="e">
        <f>IF(AND('IOC Input'!#REF!="M-OP",'IOC Input'!#REF!&lt;50000),'IOC Input'!#REF!,IF(AND('IOC Input'!#REF!="M-OP",'IOC Input'!#REF!&gt;=50000),'IOC Input'!#REF!,""))</f>
        <v>#REF!</v>
      </c>
      <c r="D857" s="103" t="e">
        <f>IF(AND('IOC Input'!#REF!="M-OP",'IOC Input'!#REF!&lt;50000),'IOC Input'!#REF!,IF(AND('IOC Input'!#REF!="M-OP",'IOC Input'!#REF!&gt;=50000),'IOC Input'!#REF!,""))</f>
        <v>#REF!</v>
      </c>
      <c r="E857" s="103" t="e">
        <f>IF(AND('IOC Input'!#REF!="M-OP",'IOC Input'!#REF!&lt;50000),'IOC Input'!#REF!,IF(AND('IOC Input'!#REF!="M-OP",'IOC Input'!#REF!&gt;=50000),'IOC Input'!#REF!,""))</f>
        <v>#REF!</v>
      </c>
      <c r="F857" s="103" t="e">
        <f>IF(AND('IOC Input'!#REF!="M-OP",'IOC Input'!#REF!&lt;50000),'IOC Input'!#REF!,IF(AND('IOC Input'!#REF!="M-OP",'IOC Input'!#REF!&gt;=50000),'IOC Input'!#REF!,""))</f>
        <v>#REF!</v>
      </c>
      <c r="G857" s="103" t="e">
        <f>IF(AND('IOC Input'!#REF!="M-OP",'IOC Input'!#REF!&lt;50000),'IOC Input'!#REF!,IF(AND('IOC Input'!#REF!="M-OP",'IOC Input'!#REF!&gt;=50000),'IOC Input'!#REF!,""))</f>
        <v>#REF!</v>
      </c>
      <c r="H857" s="107"/>
      <c r="I857" s="103" t="e">
        <f>IF(AND('IOC Input'!#REF!="M-OP",'IOC Input'!#REF!&lt;50000),'IOC Input'!#REF!,IF(AND('IOC Input'!#REF!="M-OP",'IOC Input'!#REF!&gt;=50000),'IOC Input'!#REF!,""))</f>
        <v>#REF!</v>
      </c>
      <c r="J857" s="105" t="e">
        <f>IF(AND('IOC Input'!#REF!="M-OP",'IOC Input'!#REF!&lt;50000),RIGHT('IOC Input'!#REF!,6),IF(AND('IOC Input'!#REF!="M-OP",'IOC Input'!#REF!&gt;=50000),RIGHT('IOC Input'!#REF!,6),""))</f>
        <v>#REF!</v>
      </c>
      <c r="K857" s="106" t="e">
        <f>IF(AND('IOC Input'!#REF!="M-OP",'IOC Input'!#REF!="C"),'IOC Input'!#REF!,"")</f>
        <v>#REF!</v>
      </c>
      <c r="L857" s="106" t="e">
        <f>IF(AND('IOC Input'!#REF!="M-OP",'IOC Input'!#REF!="D"),'IOC Input'!#REF!,"")</f>
        <v>#REF!</v>
      </c>
      <c r="M857" t="e">
        <f t="shared" si="90"/>
        <v>#REF!</v>
      </c>
    </row>
    <row r="858" spans="1:13" ht="18.75">
      <c r="A858" s="102"/>
      <c r="B858" s="103"/>
      <c r="C858" s="104"/>
      <c r="D858" s="103"/>
      <c r="E858" s="104"/>
      <c r="F858" s="103"/>
      <c r="G858" s="103"/>
      <c r="H858" s="104"/>
      <c r="I858" s="103"/>
      <c r="J858" s="105"/>
      <c r="K858" s="106"/>
      <c r="L858" s="106"/>
    </row>
    <row r="859" spans="1:13" ht="18.75">
      <c r="A859" s="102" t="s">
        <v>111</v>
      </c>
      <c r="B859" s="103" t="e">
        <f>IF(AND('IOC Input'!#REF!="M-OP",'IOC Input'!#REF!&lt;50000),"119503",IF(AND('IOC Input'!#REF!="M-OP",'IOC Input'!#REF!&gt;=50000),"119500",""))</f>
        <v>#REF!</v>
      </c>
      <c r="C859" s="104"/>
      <c r="D859" s="103"/>
      <c r="E859" s="104"/>
      <c r="F859" s="103"/>
      <c r="G859" s="103"/>
      <c r="H859" s="103" t="e">
        <f>IF(AND('IOC Input'!#REF!="M-OP",'IOC Input'!#REF!&lt;50000),'IOC Input'!#REF!,IF(AND('IOC Input'!#REF!="M-OP",'IOC Input'!#REF!&gt;=50000),'IOC Input'!#REF!,""))</f>
        <v>#REF!</v>
      </c>
      <c r="I859" s="103" t="e">
        <f>+I860</f>
        <v>#REF!</v>
      </c>
      <c r="J859" s="105" t="e">
        <f>+J860</f>
        <v>#REF!</v>
      </c>
      <c r="K859" s="106" t="e">
        <f>IF(AND('IOC Input'!#REF!="M-OP",'IOC Input'!#REF!="C"),'IOC Input'!#REF!,"")</f>
        <v>#REF!</v>
      </c>
      <c r="L859" s="106" t="e">
        <f>IF(AND('IOC Input'!#REF!="M-OP",'IOC Input'!#REF!="D"),'IOC Input'!#REF!,"")</f>
        <v>#REF!</v>
      </c>
      <c r="M859" t="e">
        <f>IF(SUM(K859:L859)&gt;0,1,0)</f>
        <v>#REF!</v>
      </c>
    </row>
    <row r="860" spans="1:13" ht="18.75">
      <c r="A860" s="102" t="s">
        <v>111</v>
      </c>
      <c r="B860" s="103" t="e">
        <f>IF(AND('IOC Input'!#REF!="M-OP",'IOC Input'!#REF!&lt;50000),'IOC Input'!#REF!,IF(AND('IOC Input'!#REF!="M-OP",'IOC Input'!#REF!&gt;=50000),'IOC Input'!#REF!,""))</f>
        <v>#REF!</v>
      </c>
      <c r="C860" s="103" t="e">
        <f>IF(AND('IOC Input'!#REF!="M-OP",'IOC Input'!#REF!&lt;50000),'IOC Input'!#REF!,IF(AND('IOC Input'!#REF!="M-OP",'IOC Input'!#REF!&gt;=50000),'IOC Input'!#REF!,""))</f>
        <v>#REF!</v>
      </c>
      <c r="D860" s="103" t="e">
        <f>IF(AND('IOC Input'!#REF!="M-OP",'IOC Input'!#REF!&lt;50000),'IOC Input'!#REF!,IF(AND('IOC Input'!#REF!="M-OP",'IOC Input'!#REF!&gt;=50000),'IOC Input'!#REF!,""))</f>
        <v>#REF!</v>
      </c>
      <c r="E860" s="103" t="e">
        <f>IF(AND('IOC Input'!#REF!="M-OP",'IOC Input'!#REF!&lt;50000),'IOC Input'!#REF!,IF(AND('IOC Input'!#REF!="M-OP",'IOC Input'!#REF!&gt;=50000),'IOC Input'!#REF!,""))</f>
        <v>#REF!</v>
      </c>
      <c r="F860" s="103" t="e">
        <f>IF(AND('IOC Input'!#REF!="M-OP",'IOC Input'!#REF!&lt;50000),'IOC Input'!#REF!,IF(AND('IOC Input'!#REF!="M-OP",'IOC Input'!#REF!&gt;=50000),'IOC Input'!#REF!,""))</f>
        <v>#REF!</v>
      </c>
      <c r="G860" s="103" t="e">
        <f>IF(AND('IOC Input'!#REF!="M-OP",'IOC Input'!#REF!&lt;50000),'IOC Input'!#REF!,IF(AND('IOC Input'!#REF!="M-OP",'IOC Input'!#REF!&gt;=50000),'IOC Input'!#REF!,""))</f>
        <v>#REF!</v>
      </c>
      <c r="H860" s="103" t="e">
        <f>IF(AND('IOC Input'!#REF!="M-OP",'IOC Input'!#REF!&lt;50000),'IOC Input'!#REF!,IF(AND('IOC Input'!#REF!="M-OP",'IOC Input'!#REF!&gt;=50000),'IOC Input'!#REF!,""))</f>
        <v>#REF!</v>
      </c>
      <c r="I860" s="103" t="e">
        <f>IF(AND('IOC Input'!#REF!="M-OP",'IOC Input'!#REF!&lt;50000),'IOC Input'!#REF!,IF(AND('IOC Input'!#REF!="M-OP",'IOC Input'!#REF!&gt;=50000),'IOC Input'!#REF!,""))</f>
        <v>#REF!</v>
      </c>
      <c r="J860" s="105" t="e">
        <f>IF(AND('IOC Input'!#REF!="M-OP",'IOC Input'!#REF!&lt;50000),RIGHT('IOC Input'!#REF!,6),IF(AND('IOC Input'!#REF!="M-OP",'IOC Input'!#REF!&gt;=50000),RIGHT('IOC Input'!#REF!,6),""))</f>
        <v>#REF!</v>
      </c>
      <c r="K860" s="106" t="e">
        <f>IF(AND('IOC Input'!#REF!="M-OP",'IOC Input'!#REF!="C"),'IOC Input'!#REF!,"")</f>
        <v>#REF!</v>
      </c>
      <c r="L860" s="106" t="e">
        <f>IF(AND('IOC Input'!#REF!="M-OP",'IOC Input'!#REF!="D"),'IOC Input'!#REF!,"")</f>
        <v>#REF!</v>
      </c>
      <c r="M860" t="e">
        <f t="shared" ref="M860:M866" si="91">IF(SUM(K860:L860)&gt;0,1,0)</f>
        <v>#REF!</v>
      </c>
    </row>
    <row r="861" spans="1:13" ht="18.75">
      <c r="A861" s="102" t="s">
        <v>111</v>
      </c>
      <c r="B861" s="103" t="e">
        <f>IF(AND('IOC Input'!#REF!="M-OP",'IOC Input'!#REF!&lt;50000),'IOC Input'!#REF!,IF(AND('IOC Input'!#REF!="M-OP",'IOC Input'!#REF!&gt;=50000),'IOC Input'!#REF!,""))</f>
        <v>#REF!</v>
      </c>
      <c r="C861" s="103" t="e">
        <f>IF(AND('IOC Input'!#REF!="M-OP",'IOC Input'!#REF!&lt;50000),'IOC Input'!#REF!,IF(AND('IOC Input'!#REF!="M-OP",'IOC Input'!#REF!&gt;=50000),'IOC Input'!#REF!,""))</f>
        <v>#REF!</v>
      </c>
      <c r="D861" s="103" t="e">
        <f>IF(AND('IOC Input'!#REF!="M-OP",'IOC Input'!#REF!&lt;50000),'IOC Input'!#REF!,IF(AND('IOC Input'!#REF!="M-OP",'IOC Input'!#REF!&gt;=50000),'IOC Input'!#REF!,""))</f>
        <v>#REF!</v>
      </c>
      <c r="E861" s="103" t="e">
        <f>IF(AND('IOC Input'!#REF!="M-OP",'IOC Input'!#REF!&lt;50000),'IOC Input'!#REF!,IF(AND('IOC Input'!#REF!="M-OP",'IOC Input'!#REF!&gt;=50000),'IOC Input'!#REF!,""))</f>
        <v>#REF!</v>
      </c>
      <c r="F861" s="103" t="e">
        <f>IF(AND('IOC Input'!#REF!="M-OP",'IOC Input'!#REF!&lt;50000),'IOC Input'!#REF!,IF(AND('IOC Input'!#REF!="M-OP",'IOC Input'!#REF!&gt;=50000),'IOC Input'!#REF!,""))</f>
        <v>#REF!</v>
      </c>
      <c r="G861" s="103" t="e">
        <f>IF(AND('IOC Input'!#REF!="M-OP",'IOC Input'!#REF!&lt;50000),'IOC Input'!#REF!,IF(AND('IOC Input'!#REF!="M-OP",'IOC Input'!#REF!&gt;=50000),'IOC Input'!#REF!,""))</f>
        <v>#REF!</v>
      </c>
      <c r="H861" s="103" t="e">
        <f>IF(AND('IOC Input'!#REF!="M-OP",'IOC Input'!#REF!&lt;50000),'IOC Input'!#REF!,IF(AND('IOC Input'!#REF!="M-OP",'IOC Input'!#REF!&gt;=50000),'IOC Input'!#REF!,""))</f>
        <v>#REF!</v>
      </c>
      <c r="I861" s="103" t="e">
        <f>IF(AND('IOC Input'!#REF!="M-OP",'IOC Input'!#REF!&lt;50000),'IOC Input'!#REF!,IF(AND('IOC Input'!#REF!="M-OP",'IOC Input'!#REF!&gt;=50000),'IOC Input'!#REF!,""))</f>
        <v>#REF!</v>
      </c>
      <c r="J861" s="105" t="e">
        <f>IF(AND('IOC Input'!#REF!="M-OP",'IOC Input'!#REF!&lt;50000),RIGHT('IOC Input'!#REF!,6),IF(AND('IOC Input'!#REF!="M-OP",'IOC Input'!#REF!&gt;=50000),RIGHT('IOC Input'!#REF!,6),""))</f>
        <v>#REF!</v>
      </c>
      <c r="K861" s="106" t="e">
        <f>IF(AND('IOC Input'!#REF!="M-OP",'IOC Input'!#REF!="C"),'IOC Input'!#REF!,"")</f>
        <v>#REF!</v>
      </c>
      <c r="L861" s="106" t="e">
        <f>IF(AND('IOC Input'!#REF!="M-OP",'IOC Input'!#REF!="D"),'IOC Input'!#REF!,"")</f>
        <v>#REF!</v>
      </c>
      <c r="M861" t="e">
        <f t="shared" si="91"/>
        <v>#REF!</v>
      </c>
    </row>
    <row r="862" spans="1:13" ht="18.75">
      <c r="A862" s="102" t="s">
        <v>111</v>
      </c>
      <c r="B862" s="103" t="e">
        <f>IF(AND('IOC Input'!#REF!="M-OP",'IOC Input'!#REF!&lt;50000),'IOC Input'!#REF!,IF(AND('IOC Input'!#REF!="M-OP",'IOC Input'!#REF!&gt;=50000),'IOC Input'!#REF!,""))</f>
        <v>#REF!</v>
      </c>
      <c r="C862" s="103" t="e">
        <f>IF(AND('IOC Input'!#REF!="M-OP",'IOC Input'!#REF!&lt;50000),'IOC Input'!#REF!,IF(AND('IOC Input'!#REF!="M-OP",'IOC Input'!#REF!&gt;=50000),'IOC Input'!#REF!,""))</f>
        <v>#REF!</v>
      </c>
      <c r="D862" s="103" t="e">
        <f>IF(AND('IOC Input'!#REF!="M-OP",'IOC Input'!#REF!&lt;50000),'IOC Input'!#REF!,IF(AND('IOC Input'!#REF!="M-OP",'IOC Input'!#REF!&gt;=50000),'IOC Input'!#REF!,""))</f>
        <v>#REF!</v>
      </c>
      <c r="E862" s="103" t="e">
        <f>IF(AND('IOC Input'!#REF!="M-OP",'IOC Input'!#REF!&lt;50000),'IOC Input'!#REF!,IF(AND('IOC Input'!#REF!="M-OP",'IOC Input'!#REF!&gt;=50000),'IOC Input'!#REF!,""))</f>
        <v>#REF!</v>
      </c>
      <c r="F862" s="103" t="e">
        <f>IF(AND('IOC Input'!#REF!="M-OP",'IOC Input'!#REF!&lt;50000),'IOC Input'!#REF!,IF(AND('IOC Input'!#REF!="M-OP",'IOC Input'!#REF!&gt;=50000),'IOC Input'!#REF!,""))</f>
        <v>#REF!</v>
      </c>
      <c r="G862" s="103" t="e">
        <f>IF(AND('IOC Input'!#REF!="M-OP",'IOC Input'!#REF!&lt;50000),'IOC Input'!#REF!,IF(AND('IOC Input'!#REF!="M-OP",'IOC Input'!#REF!&gt;=50000),'IOC Input'!#REF!,""))</f>
        <v>#REF!</v>
      </c>
      <c r="H862" s="103" t="e">
        <f>IF(AND('IOC Input'!#REF!="M-OP",'IOC Input'!#REF!&lt;50000),'IOC Input'!#REF!,IF(AND('IOC Input'!#REF!="M-OP",'IOC Input'!#REF!&gt;=50000),'IOC Input'!#REF!,""))</f>
        <v>#REF!</v>
      </c>
      <c r="I862" s="103" t="e">
        <f>IF(AND('IOC Input'!#REF!="M-OP",'IOC Input'!#REF!&lt;50000),'IOC Input'!#REF!,IF(AND('IOC Input'!#REF!="M-OP",'IOC Input'!#REF!&gt;=50000),'IOC Input'!#REF!,""))</f>
        <v>#REF!</v>
      </c>
      <c r="J862" s="105" t="e">
        <f>IF(AND('IOC Input'!#REF!="M-OP",'IOC Input'!#REF!&lt;50000),RIGHT('IOC Input'!#REF!,6),IF(AND('IOC Input'!#REF!="M-OP",'IOC Input'!#REF!&gt;=50000),RIGHT('IOC Input'!#REF!,6),""))</f>
        <v>#REF!</v>
      </c>
      <c r="K862" s="106" t="e">
        <f>IF(AND('IOC Input'!#REF!="M-OP",'IOC Input'!#REF!="C"),'IOC Input'!#REF!,"")</f>
        <v>#REF!</v>
      </c>
      <c r="L862" s="106" t="e">
        <f>IF(AND('IOC Input'!#REF!="M-OP",'IOC Input'!#REF!="D"),'IOC Input'!#REF!,"")</f>
        <v>#REF!</v>
      </c>
      <c r="M862" t="e">
        <f t="shared" si="91"/>
        <v>#REF!</v>
      </c>
    </row>
    <row r="863" spans="1:13" ht="18.75">
      <c r="A863" s="102" t="s">
        <v>111</v>
      </c>
      <c r="B863" s="103" t="e">
        <f>IF(AND('IOC Input'!#REF!="M-OP",'IOC Input'!#REF!&lt;50000),'IOC Input'!#REF!,IF(AND('IOC Input'!#REF!="M-OP",'IOC Input'!#REF!&gt;=50000),'IOC Input'!#REF!,""))</f>
        <v>#REF!</v>
      </c>
      <c r="C863" s="103" t="e">
        <f>IF(AND('IOC Input'!#REF!="M-OP",'IOC Input'!#REF!&lt;50000),'IOC Input'!#REF!,IF(AND('IOC Input'!#REF!="M-OP",'IOC Input'!#REF!&gt;=50000),'IOC Input'!#REF!,""))</f>
        <v>#REF!</v>
      </c>
      <c r="D863" s="103" t="e">
        <f>IF(AND('IOC Input'!#REF!="M-OP",'IOC Input'!#REF!&lt;50000),'IOC Input'!#REF!,IF(AND('IOC Input'!#REF!="M-OP",'IOC Input'!#REF!&gt;=50000),'IOC Input'!#REF!,""))</f>
        <v>#REF!</v>
      </c>
      <c r="E863" s="103" t="e">
        <f>IF(AND('IOC Input'!#REF!="M-OP",'IOC Input'!#REF!&lt;50000),'IOC Input'!#REF!,IF(AND('IOC Input'!#REF!="M-OP",'IOC Input'!#REF!&gt;=50000),'IOC Input'!#REF!,""))</f>
        <v>#REF!</v>
      </c>
      <c r="F863" s="103" t="e">
        <f>IF(AND('IOC Input'!#REF!="M-OP",'IOC Input'!#REF!&lt;50000),'IOC Input'!#REF!,IF(AND('IOC Input'!#REF!="M-OP",'IOC Input'!#REF!&gt;=50000),'IOC Input'!#REF!,""))</f>
        <v>#REF!</v>
      </c>
      <c r="G863" s="103" t="e">
        <f>IF(AND('IOC Input'!#REF!="M-OP",'IOC Input'!#REF!&lt;50000),'IOC Input'!#REF!,IF(AND('IOC Input'!#REF!="M-OP",'IOC Input'!#REF!&gt;=50000),'IOC Input'!#REF!,""))</f>
        <v>#REF!</v>
      </c>
      <c r="H863" s="103" t="e">
        <f>IF(AND('IOC Input'!#REF!="M-OP",'IOC Input'!#REF!&lt;50000),'IOC Input'!#REF!,IF(AND('IOC Input'!#REF!="M-OP",'IOC Input'!#REF!&gt;=50000),'IOC Input'!#REF!,""))</f>
        <v>#REF!</v>
      </c>
      <c r="I863" s="103" t="e">
        <f>IF(AND('IOC Input'!#REF!="M-OP",'IOC Input'!#REF!&lt;50000),'IOC Input'!#REF!,IF(AND('IOC Input'!#REF!="M-OP",'IOC Input'!#REF!&gt;=50000),'IOC Input'!#REF!,""))</f>
        <v>#REF!</v>
      </c>
      <c r="J863" s="105" t="e">
        <f>IF(AND('IOC Input'!#REF!="M-OP",'IOC Input'!#REF!&lt;50000),RIGHT('IOC Input'!#REF!,6),IF(AND('IOC Input'!#REF!="M-OP",'IOC Input'!#REF!&gt;=50000),RIGHT('IOC Input'!#REF!,6),""))</f>
        <v>#REF!</v>
      </c>
      <c r="K863" s="106" t="e">
        <f>IF(AND('IOC Input'!#REF!="M-OP",'IOC Input'!#REF!="C"),'IOC Input'!#REF!,"")</f>
        <v>#REF!</v>
      </c>
      <c r="L863" s="106" t="e">
        <f>IF(AND('IOC Input'!#REF!="M-OP",'IOC Input'!#REF!="D"),'IOC Input'!#REF!,"")</f>
        <v>#REF!</v>
      </c>
      <c r="M863" t="e">
        <f t="shared" si="91"/>
        <v>#REF!</v>
      </c>
    </row>
    <row r="864" spans="1:13" ht="18.75">
      <c r="A864" s="102" t="s">
        <v>111</v>
      </c>
      <c r="B864" s="103" t="e">
        <f>IF(AND('IOC Input'!#REF!="M-OP",'IOC Input'!#REF!&lt;50000),'IOC Input'!#REF!,IF(AND('IOC Input'!#REF!="M-OP",'IOC Input'!#REF!&gt;=50000),'IOC Input'!#REF!,""))</f>
        <v>#REF!</v>
      </c>
      <c r="C864" s="103" t="e">
        <f>IF(AND('IOC Input'!#REF!="M-OP",'IOC Input'!#REF!&lt;50000),'IOC Input'!#REF!,IF(AND('IOC Input'!#REF!="M-OP",'IOC Input'!#REF!&gt;=50000),'IOC Input'!#REF!,""))</f>
        <v>#REF!</v>
      </c>
      <c r="D864" s="103" t="e">
        <f>IF(AND('IOC Input'!#REF!="M-OP",'IOC Input'!#REF!&lt;50000),'IOC Input'!#REF!,IF(AND('IOC Input'!#REF!="M-OP",'IOC Input'!#REF!&gt;=50000),'IOC Input'!#REF!,""))</f>
        <v>#REF!</v>
      </c>
      <c r="E864" s="103" t="e">
        <f>IF(AND('IOC Input'!#REF!="M-OP",'IOC Input'!#REF!&lt;50000),'IOC Input'!#REF!,IF(AND('IOC Input'!#REF!="M-OP",'IOC Input'!#REF!&gt;=50000),'IOC Input'!#REF!,""))</f>
        <v>#REF!</v>
      </c>
      <c r="F864" s="103" t="e">
        <f>IF(AND('IOC Input'!#REF!="M-OP",'IOC Input'!#REF!&lt;50000),'IOC Input'!#REF!,IF(AND('IOC Input'!#REF!="M-OP",'IOC Input'!#REF!&gt;=50000),'IOC Input'!#REF!,""))</f>
        <v>#REF!</v>
      </c>
      <c r="G864" s="103" t="e">
        <f>IF(AND('IOC Input'!#REF!="M-OP",'IOC Input'!#REF!&lt;50000),'IOC Input'!#REF!,IF(AND('IOC Input'!#REF!="M-OP",'IOC Input'!#REF!&gt;=50000),'IOC Input'!#REF!,""))</f>
        <v>#REF!</v>
      </c>
      <c r="H864" s="103" t="e">
        <f>IF(AND('IOC Input'!#REF!="M-OP",'IOC Input'!#REF!&lt;50000),'IOC Input'!#REF!,IF(AND('IOC Input'!#REF!="M-OP",'IOC Input'!#REF!&gt;=50000),'IOC Input'!#REF!,""))</f>
        <v>#REF!</v>
      </c>
      <c r="I864" s="103" t="e">
        <f>IF(AND('IOC Input'!#REF!="M-OP",'IOC Input'!#REF!&lt;50000),'IOC Input'!#REF!,IF(AND('IOC Input'!#REF!="M-OP",'IOC Input'!#REF!&gt;=50000),'IOC Input'!#REF!,""))</f>
        <v>#REF!</v>
      </c>
      <c r="J864" s="105" t="e">
        <f>IF(AND('IOC Input'!#REF!="M-OP",'IOC Input'!#REF!&lt;50000),RIGHT('IOC Input'!#REF!,6),IF(AND('IOC Input'!#REF!="M-OP",'IOC Input'!#REF!&gt;=50000),RIGHT('IOC Input'!#REF!,6),""))</f>
        <v>#REF!</v>
      </c>
      <c r="K864" s="106" t="e">
        <f>IF(AND('IOC Input'!#REF!="M-OP",'IOC Input'!#REF!="C"),'IOC Input'!#REF!,"")</f>
        <v>#REF!</v>
      </c>
      <c r="L864" s="106" t="e">
        <f>IF(AND('IOC Input'!#REF!="M-OP",'IOC Input'!#REF!="D"),'IOC Input'!#REF!,"")</f>
        <v>#REF!</v>
      </c>
      <c r="M864" t="e">
        <f t="shared" si="91"/>
        <v>#REF!</v>
      </c>
    </row>
    <row r="865" spans="1:13" ht="18.75">
      <c r="A865" s="102" t="s">
        <v>111</v>
      </c>
      <c r="B865" s="103" t="e">
        <f>IF(AND('IOC Input'!#REF!="M-OP",'IOC Input'!#REF!&lt;50000),'IOC Input'!#REF!,IF(AND('IOC Input'!#REF!="M-OP",'IOC Input'!#REF!&gt;=50000),'IOC Input'!#REF!,""))</f>
        <v>#REF!</v>
      </c>
      <c r="C865" s="103" t="e">
        <f>IF(AND('IOC Input'!#REF!="M-OP",'IOC Input'!#REF!&lt;50000),'IOC Input'!#REF!,IF(AND('IOC Input'!#REF!="M-OP",'IOC Input'!#REF!&gt;=50000),'IOC Input'!#REF!,""))</f>
        <v>#REF!</v>
      </c>
      <c r="D865" s="103" t="e">
        <f>IF(AND('IOC Input'!#REF!="M-OP",'IOC Input'!#REF!&lt;50000),'IOC Input'!#REF!,IF(AND('IOC Input'!#REF!="M-OP",'IOC Input'!#REF!&gt;=50000),'IOC Input'!#REF!,""))</f>
        <v>#REF!</v>
      </c>
      <c r="E865" s="103" t="e">
        <f>IF(AND('IOC Input'!#REF!="M-OP",'IOC Input'!#REF!&lt;50000),'IOC Input'!#REF!,IF(AND('IOC Input'!#REF!="M-OP",'IOC Input'!#REF!&gt;=50000),'IOC Input'!#REF!,""))</f>
        <v>#REF!</v>
      </c>
      <c r="F865" s="103" t="e">
        <f>IF(AND('IOC Input'!#REF!="M-OP",'IOC Input'!#REF!&lt;50000),'IOC Input'!#REF!,IF(AND('IOC Input'!#REF!="M-OP",'IOC Input'!#REF!&gt;=50000),'IOC Input'!#REF!,""))</f>
        <v>#REF!</v>
      </c>
      <c r="G865" s="103" t="e">
        <f>IF(AND('IOC Input'!#REF!="M-OP",'IOC Input'!#REF!&lt;50000),'IOC Input'!#REF!,IF(AND('IOC Input'!#REF!="M-OP",'IOC Input'!#REF!&gt;=50000),'IOC Input'!#REF!,""))</f>
        <v>#REF!</v>
      </c>
      <c r="H865" s="103" t="e">
        <f>IF(AND('IOC Input'!#REF!="M-OP",'IOC Input'!#REF!&lt;50000),'IOC Input'!#REF!,IF(AND('IOC Input'!#REF!="M-OP",'IOC Input'!#REF!&gt;=50000),'IOC Input'!#REF!,""))</f>
        <v>#REF!</v>
      </c>
      <c r="I865" s="103" t="e">
        <f>IF(AND('IOC Input'!#REF!="M-OP",'IOC Input'!#REF!&lt;50000),'IOC Input'!#REF!,IF(AND('IOC Input'!#REF!="M-OP",'IOC Input'!#REF!&gt;=50000),'IOC Input'!#REF!,""))</f>
        <v>#REF!</v>
      </c>
      <c r="J865" s="105" t="e">
        <f>IF(AND('IOC Input'!#REF!="M-OP",'IOC Input'!#REF!&lt;50000),RIGHT('IOC Input'!#REF!,6),IF(AND('IOC Input'!#REF!="M-OP",'IOC Input'!#REF!&gt;=50000),RIGHT('IOC Input'!#REF!,6),""))</f>
        <v>#REF!</v>
      </c>
      <c r="K865" s="106" t="e">
        <f>IF(AND('IOC Input'!#REF!="M-OP",'IOC Input'!#REF!="C"),'IOC Input'!#REF!,"")</f>
        <v>#REF!</v>
      </c>
      <c r="L865" s="106" t="e">
        <f>IF(AND('IOC Input'!#REF!="M-OP",'IOC Input'!#REF!="D"),'IOC Input'!#REF!,"")</f>
        <v>#REF!</v>
      </c>
      <c r="M865" t="e">
        <f t="shared" si="91"/>
        <v>#REF!</v>
      </c>
    </row>
    <row r="866" spans="1:13" ht="18.75">
      <c r="A866" s="102" t="s">
        <v>111</v>
      </c>
      <c r="B866" s="103" t="e">
        <f>IF(AND('IOC Input'!#REF!="M-OP",'IOC Input'!#REF!&lt;50000),'IOC Input'!#REF!,IF(AND('IOC Input'!#REF!="M-OP",'IOC Input'!#REF!&gt;=50000),'IOC Input'!#REF!,""))</f>
        <v>#REF!</v>
      </c>
      <c r="C866" s="103" t="e">
        <f>IF(AND('IOC Input'!#REF!="M-OP",'IOC Input'!#REF!&lt;50000),'IOC Input'!#REF!,IF(AND('IOC Input'!#REF!="M-OP",'IOC Input'!#REF!&gt;=50000),'IOC Input'!#REF!,""))</f>
        <v>#REF!</v>
      </c>
      <c r="D866" s="103" t="e">
        <f>IF(AND('IOC Input'!#REF!="M-OP",'IOC Input'!#REF!&lt;50000),'IOC Input'!#REF!,IF(AND('IOC Input'!#REF!="M-OP",'IOC Input'!#REF!&gt;=50000),'IOC Input'!#REF!,""))</f>
        <v>#REF!</v>
      </c>
      <c r="E866" s="103" t="e">
        <f>IF(AND('IOC Input'!#REF!="M-OP",'IOC Input'!#REF!&lt;50000),'IOC Input'!#REF!,IF(AND('IOC Input'!#REF!="M-OP",'IOC Input'!#REF!&gt;=50000),'IOC Input'!#REF!,""))</f>
        <v>#REF!</v>
      </c>
      <c r="F866" s="103" t="e">
        <f>IF(AND('IOC Input'!#REF!="M-OP",'IOC Input'!#REF!&lt;50000),'IOC Input'!#REF!,IF(AND('IOC Input'!#REF!="M-OP",'IOC Input'!#REF!&gt;=50000),'IOC Input'!#REF!,""))</f>
        <v>#REF!</v>
      </c>
      <c r="G866" s="103" t="e">
        <f>IF(AND('IOC Input'!#REF!="M-OP",'IOC Input'!#REF!&lt;50000),'IOC Input'!#REF!,IF(AND('IOC Input'!#REF!="M-OP",'IOC Input'!#REF!&gt;=50000),'IOC Input'!#REF!,""))</f>
        <v>#REF!</v>
      </c>
      <c r="H866" s="107"/>
      <c r="I866" s="103" t="e">
        <f>IF(AND('IOC Input'!#REF!="M-OP",'IOC Input'!#REF!&lt;50000),'IOC Input'!#REF!,IF(AND('IOC Input'!#REF!="M-OP",'IOC Input'!#REF!&gt;=50000),'IOC Input'!#REF!,""))</f>
        <v>#REF!</v>
      </c>
      <c r="J866" s="105" t="e">
        <f>IF(AND('IOC Input'!#REF!="M-OP",'IOC Input'!#REF!&lt;50000),RIGHT('IOC Input'!#REF!,6),IF(AND('IOC Input'!#REF!="M-OP",'IOC Input'!#REF!&gt;=50000),RIGHT('IOC Input'!#REF!,6),""))</f>
        <v>#REF!</v>
      </c>
      <c r="K866" s="106" t="e">
        <f>IF(AND('IOC Input'!#REF!="M-OP",'IOC Input'!#REF!="C"),'IOC Input'!#REF!,"")</f>
        <v>#REF!</v>
      </c>
      <c r="L866" s="106" t="e">
        <f>IF(AND('IOC Input'!#REF!="M-OP",'IOC Input'!#REF!="D"),'IOC Input'!#REF!,"")</f>
        <v>#REF!</v>
      </c>
      <c r="M866" t="e">
        <f t="shared" si="91"/>
        <v>#REF!</v>
      </c>
    </row>
    <row r="867" spans="1:13" ht="18.75">
      <c r="A867" s="102"/>
      <c r="B867" s="103"/>
      <c r="C867" s="104"/>
      <c r="D867" s="103"/>
      <c r="E867" s="104"/>
      <c r="F867" s="103"/>
      <c r="G867" s="103"/>
      <c r="H867" s="104"/>
      <c r="I867" s="103"/>
      <c r="J867" s="105"/>
      <c r="K867" s="106"/>
      <c r="L867" s="106"/>
    </row>
    <row r="868" spans="1:13" ht="18.75">
      <c r="A868" s="102" t="s">
        <v>111</v>
      </c>
      <c r="B868" s="103" t="e">
        <f>IF(AND('IOC Input'!#REF!="M-OP",'IOC Input'!#REF!&lt;50000),"119503",IF(AND('IOC Input'!#REF!="M-OP",'IOC Input'!#REF!&gt;=50000),"119500",""))</f>
        <v>#REF!</v>
      </c>
      <c r="C868" s="104"/>
      <c r="D868" s="103"/>
      <c r="E868" s="104"/>
      <c r="F868" s="103"/>
      <c r="G868" s="103"/>
      <c r="H868" s="103" t="e">
        <f>IF(AND('IOC Input'!#REF!="M-OP",'IOC Input'!#REF!&lt;50000),'IOC Input'!#REF!,IF(AND('IOC Input'!#REF!="M-OP",'IOC Input'!#REF!&gt;=50000),'IOC Input'!#REF!,""))</f>
        <v>#REF!</v>
      </c>
      <c r="I868" s="103" t="e">
        <f>+I869</f>
        <v>#REF!</v>
      </c>
      <c r="J868" s="105" t="e">
        <f>+J869</f>
        <v>#REF!</v>
      </c>
      <c r="K868" s="106" t="e">
        <f>IF(AND('IOC Input'!#REF!="M-OP",'IOC Input'!#REF!="C"),'IOC Input'!#REF!,"")</f>
        <v>#REF!</v>
      </c>
      <c r="L868" s="106" t="e">
        <f>IF(AND('IOC Input'!#REF!="M-OP",'IOC Input'!#REF!="D"),'IOC Input'!#REF!,"")</f>
        <v>#REF!</v>
      </c>
      <c r="M868" t="e">
        <f>IF(SUM(K868:L868)&gt;0,1,0)</f>
        <v>#REF!</v>
      </c>
    </row>
    <row r="869" spans="1:13" ht="18.75">
      <c r="A869" s="102" t="s">
        <v>111</v>
      </c>
      <c r="B869" s="103" t="e">
        <f>IF(AND('IOC Input'!#REF!="M-OP",'IOC Input'!#REF!&lt;50000),'IOC Input'!#REF!,IF(AND('IOC Input'!#REF!="M-OP",'IOC Input'!#REF!&gt;=50000),'IOC Input'!#REF!,""))</f>
        <v>#REF!</v>
      </c>
      <c r="C869" s="103" t="e">
        <f>IF(AND('IOC Input'!#REF!="M-OP",'IOC Input'!#REF!&lt;50000),'IOC Input'!#REF!,IF(AND('IOC Input'!#REF!="M-OP",'IOC Input'!#REF!&gt;=50000),'IOC Input'!#REF!,""))</f>
        <v>#REF!</v>
      </c>
      <c r="D869" s="103" t="e">
        <f>IF(AND('IOC Input'!#REF!="M-OP",'IOC Input'!#REF!&lt;50000),'IOC Input'!#REF!,IF(AND('IOC Input'!#REF!="M-OP",'IOC Input'!#REF!&gt;=50000),'IOC Input'!#REF!,""))</f>
        <v>#REF!</v>
      </c>
      <c r="E869" s="103" t="e">
        <f>IF(AND('IOC Input'!#REF!="M-OP",'IOC Input'!#REF!&lt;50000),'IOC Input'!#REF!,IF(AND('IOC Input'!#REF!="M-OP",'IOC Input'!#REF!&gt;=50000),'IOC Input'!#REF!,""))</f>
        <v>#REF!</v>
      </c>
      <c r="F869" s="103" t="e">
        <f>IF(AND('IOC Input'!#REF!="M-OP",'IOC Input'!#REF!&lt;50000),'IOC Input'!#REF!,IF(AND('IOC Input'!#REF!="M-OP",'IOC Input'!#REF!&gt;=50000),'IOC Input'!#REF!,""))</f>
        <v>#REF!</v>
      </c>
      <c r="G869" s="103" t="e">
        <f>IF(AND('IOC Input'!#REF!="M-OP",'IOC Input'!#REF!&lt;50000),'IOC Input'!#REF!,IF(AND('IOC Input'!#REF!="M-OP",'IOC Input'!#REF!&gt;=50000),'IOC Input'!#REF!,""))</f>
        <v>#REF!</v>
      </c>
      <c r="H869" s="103" t="e">
        <f>IF(AND('IOC Input'!#REF!="M-OP",'IOC Input'!#REF!&lt;50000),'IOC Input'!#REF!,IF(AND('IOC Input'!#REF!="M-OP",'IOC Input'!#REF!&gt;=50000),'IOC Input'!#REF!,""))</f>
        <v>#REF!</v>
      </c>
      <c r="I869" s="103" t="e">
        <f>IF(AND('IOC Input'!#REF!="M-OP",'IOC Input'!#REF!&lt;50000),'IOC Input'!#REF!,IF(AND('IOC Input'!#REF!="M-OP",'IOC Input'!#REF!&gt;=50000),'IOC Input'!#REF!,""))</f>
        <v>#REF!</v>
      </c>
      <c r="J869" s="105" t="e">
        <f>IF(AND('IOC Input'!#REF!="M-OP",'IOC Input'!#REF!&lt;50000),RIGHT('IOC Input'!#REF!,6),IF(AND('IOC Input'!#REF!="M-OP",'IOC Input'!#REF!&gt;=50000),RIGHT('IOC Input'!#REF!,6),""))</f>
        <v>#REF!</v>
      </c>
      <c r="K869" s="106" t="e">
        <f>IF(AND('IOC Input'!#REF!="M-OP",'IOC Input'!#REF!="C"),'IOC Input'!#REF!,"")</f>
        <v>#REF!</v>
      </c>
      <c r="L869" s="106" t="e">
        <f>IF(AND('IOC Input'!#REF!="M-OP",'IOC Input'!#REF!="D"),'IOC Input'!#REF!,"")</f>
        <v>#REF!</v>
      </c>
      <c r="M869" t="e">
        <f t="shared" ref="M869:M875" si="92">IF(SUM(K869:L869)&gt;0,1,0)</f>
        <v>#REF!</v>
      </c>
    </row>
    <row r="870" spans="1:13" ht="18.75">
      <c r="A870" s="102" t="s">
        <v>111</v>
      </c>
      <c r="B870" s="103" t="e">
        <f>IF(AND('IOC Input'!#REF!="M-OP",'IOC Input'!#REF!&lt;50000),'IOC Input'!#REF!,IF(AND('IOC Input'!#REF!="M-OP",'IOC Input'!#REF!&gt;=50000),'IOC Input'!#REF!,""))</f>
        <v>#REF!</v>
      </c>
      <c r="C870" s="103" t="e">
        <f>IF(AND('IOC Input'!#REF!="M-OP",'IOC Input'!#REF!&lt;50000),'IOC Input'!#REF!,IF(AND('IOC Input'!#REF!="M-OP",'IOC Input'!#REF!&gt;=50000),'IOC Input'!#REF!,""))</f>
        <v>#REF!</v>
      </c>
      <c r="D870" s="103" t="e">
        <f>IF(AND('IOC Input'!#REF!="M-OP",'IOC Input'!#REF!&lt;50000),'IOC Input'!#REF!,IF(AND('IOC Input'!#REF!="M-OP",'IOC Input'!#REF!&gt;=50000),'IOC Input'!#REF!,""))</f>
        <v>#REF!</v>
      </c>
      <c r="E870" s="103" t="e">
        <f>IF(AND('IOC Input'!#REF!="M-OP",'IOC Input'!#REF!&lt;50000),'IOC Input'!#REF!,IF(AND('IOC Input'!#REF!="M-OP",'IOC Input'!#REF!&gt;=50000),'IOC Input'!#REF!,""))</f>
        <v>#REF!</v>
      </c>
      <c r="F870" s="103" t="e">
        <f>IF(AND('IOC Input'!#REF!="M-OP",'IOC Input'!#REF!&lt;50000),'IOC Input'!#REF!,IF(AND('IOC Input'!#REF!="M-OP",'IOC Input'!#REF!&gt;=50000),'IOC Input'!#REF!,""))</f>
        <v>#REF!</v>
      </c>
      <c r="G870" s="103" t="e">
        <f>IF(AND('IOC Input'!#REF!="M-OP",'IOC Input'!#REF!&lt;50000),'IOC Input'!#REF!,IF(AND('IOC Input'!#REF!="M-OP",'IOC Input'!#REF!&gt;=50000),'IOC Input'!#REF!,""))</f>
        <v>#REF!</v>
      </c>
      <c r="H870" s="103" t="e">
        <f>IF(AND('IOC Input'!#REF!="M-OP",'IOC Input'!#REF!&lt;50000),'IOC Input'!#REF!,IF(AND('IOC Input'!#REF!="M-OP",'IOC Input'!#REF!&gt;=50000),'IOC Input'!#REF!,""))</f>
        <v>#REF!</v>
      </c>
      <c r="I870" s="103" t="e">
        <f>IF(AND('IOC Input'!#REF!="M-OP",'IOC Input'!#REF!&lt;50000),'IOC Input'!#REF!,IF(AND('IOC Input'!#REF!="M-OP",'IOC Input'!#REF!&gt;=50000),'IOC Input'!#REF!,""))</f>
        <v>#REF!</v>
      </c>
      <c r="J870" s="105" t="e">
        <f>IF(AND('IOC Input'!#REF!="M-OP",'IOC Input'!#REF!&lt;50000),RIGHT('IOC Input'!#REF!,6),IF(AND('IOC Input'!#REF!="M-OP",'IOC Input'!#REF!&gt;=50000),RIGHT('IOC Input'!#REF!,6),""))</f>
        <v>#REF!</v>
      </c>
      <c r="K870" s="106" t="e">
        <f>IF(AND('IOC Input'!#REF!="M-OP",'IOC Input'!#REF!="C"),'IOC Input'!#REF!,"")</f>
        <v>#REF!</v>
      </c>
      <c r="L870" s="106" t="e">
        <f>IF(AND('IOC Input'!#REF!="M-OP",'IOC Input'!#REF!="D"),'IOC Input'!#REF!,"")</f>
        <v>#REF!</v>
      </c>
      <c r="M870" t="e">
        <f t="shared" si="92"/>
        <v>#REF!</v>
      </c>
    </row>
    <row r="871" spans="1:13" ht="18.75">
      <c r="A871" s="102" t="s">
        <v>111</v>
      </c>
      <c r="B871" s="103" t="e">
        <f>IF(AND('IOC Input'!#REF!="M-OP",'IOC Input'!#REF!&lt;50000),'IOC Input'!#REF!,IF(AND('IOC Input'!#REF!="M-OP",'IOC Input'!#REF!&gt;=50000),'IOC Input'!#REF!,""))</f>
        <v>#REF!</v>
      </c>
      <c r="C871" s="103" t="e">
        <f>IF(AND('IOC Input'!#REF!="M-OP",'IOC Input'!#REF!&lt;50000),'IOC Input'!#REF!,IF(AND('IOC Input'!#REF!="M-OP",'IOC Input'!#REF!&gt;=50000),'IOC Input'!#REF!,""))</f>
        <v>#REF!</v>
      </c>
      <c r="D871" s="103" t="e">
        <f>IF(AND('IOC Input'!#REF!="M-OP",'IOC Input'!#REF!&lt;50000),'IOC Input'!#REF!,IF(AND('IOC Input'!#REF!="M-OP",'IOC Input'!#REF!&gt;=50000),'IOC Input'!#REF!,""))</f>
        <v>#REF!</v>
      </c>
      <c r="E871" s="103" t="e">
        <f>IF(AND('IOC Input'!#REF!="M-OP",'IOC Input'!#REF!&lt;50000),'IOC Input'!#REF!,IF(AND('IOC Input'!#REF!="M-OP",'IOC Input'!#REF!&gt;=50000),'IOC Input'!#REF!,""))</f>
        <v>#REF!</v>
      </c>
      <c r="F871" s="103" t="e">
        <f>IF(AND('IOC Input'!#REF!="M-OP",'IOC Input'!#REF!&lt;50000),'IOC Input'!#REF!,IF(AND('IOC Input'!#REF!="M-OP",'IOC Input'!#REF!&gt;=50000),'IOC Input'!#REF!,""))</f>
        <v>#REF!</v>
      </c>
      <c r="G871" s="103" t="e">
        <f>IF(AND('IOC Input'!#REF!="M-OP",'IOC Input'!#REF!&lt;50000),'IOC Input'!#REF!,IF(AND('IOC Input'!#REF!="M-OP",'IOC Input'!#REF!&gt;=50000),'IOC Input'!#REF!,""))</f>
        <v>#REF!</v>
      </c>
      <c r="H871" s="103" t="e">
        <f>IF(AND('IOC Input'!#REF!="M-OP",'IOC Input'!#REF!&lt;50000),'IOC Input'!#REF!,IF(AND('IOC Input'!#REF!="M-OP",'IOC Input'!#REF!&gt;=50000),'IOC Input'!#REF!,""))</f>
        <v>#REF!</v>
      </c>
      <c r="I871" s="103" t="e">
        <f>IF(AND('IOC Input'!#REF!="M-OP",'IOC Input'!#REF!&lt;50000),'IOC Input'!#REF!,IF(AND('IOC Input'!#REF!="M-OP",'IOC Input'!#REF!&gt;=50000),'IOC Input'!#REF!,""))</f>
        <v>#REF!</v>
      </c>
      <c r="J871" s="105" t="e">
        <f>IF(AND('IOC Input'!#REF!="M-OP",'IOC Input'!#REF!&lt;50000),RIGHT('IOC Input'!#REF!,6),IF(AND('IOC Input'!#REF!="M-OP",'IOC Input'!#REF!&gt;=50000),RIGHT('IOC Input'!#REF!,6),""))</f>
        <v>#REF!</v>
      </c>
      <c r="K871" s="106" t="e">
        <f>IF(AND('IOC Input'!#REF!="M-OP",'IOC Input'!#REF!="C"),'IOC Input'!#REF!,"")</f>
        <v>#REF!</v>
      </c>
      <c r="L871" s="106" t="e">
        <f>IF(AND('IOC Input'!#REF!="M-OP",'IOC Input'!#REF!="D"),'IOC Input'!#REF!,"")</f>
        <v>#REF!</v>
      </c>
      <c r="M871" t="e">
        <f t="shared" si="92"/>
        <v>#REF!</v>
      </c>
    </row>
    <row r="872" spans="1:13" ht="18.75">
      <c r="A872" s="102" t="s">
        <v>111</v>
      </c>
      <c r="B872" s="103" t="e">
        <f>IF(AND('IOC Input'!#REF!="M-OP",'IOC Input'!#REF!&lt;50000),'IOC Input'!#REF!,IF(AND('IOC Input'!#REF!="M-OP",'IOC Input'!#REF!&gt;=50000),'IOC Input'!#REF!,""))</f>
        <v>#REF!</v>
      </c>
      <c r="C872" s="103" t="e">
        <f>IF(AND('IOC Input'!#REF!="M-OP",'IOC Input'!#REF!&lt;50000),'IOC Input'!#REF!,IF(AND('IOC Input'!#REF!="M-OP",'IOC Input'!#REF!&gt;=50000),'IOC Input'!#REF!,""))</f>
        <v>#REF!</v>
      </c>
      <c r="D872" s="103" t="e">
        <f>IF(AND('IOC Input'!#REF!="M-OP",'IOC Input'!#REF!&lt;50000),'IOC Input'!#REF!,IF(AND('IOC Input'!#REF!="M-OP",'IOC Input'!#REF!&gt;=50000),'IOC Input'!#REF!,""))</f>
        <v>#REF!</v>
      </c>
      <c r="E872" s="103" t="e">
        <f>IF(AND('IOC Input'!#REF!="M-OP",'IOC Input'!#REF!&lt;50000),'IOC Input'!#REF!,IF(AND('IOC Input'!#REF!="M-OP",'IOC Input'!#REF!&gt;=50000),'IOC Input'!#REF!,""))</f>
        <v>#REF!</v>
      </c>
      <c r="F872" s="103" t="e">
        <f>IF(AND('IOC Input'!#REF!="M-OP",'IOC Input'!#REF!&lt;50000),'IOC Input'!#REF!,IF(AND('IOC Input'!#REF!="M-OP",'IOC Input'!#REF!&gt;=50000),'IOC Input'!#REF!,""))</f>
        <v>#REF!</v>
      </c>
      <c r="G872" s="103" t="e">
        <f>IF(AND('IOC Input'!#REF!="M-OP",'IOC Input'!#REF!&lt;50000),'IOC Input'!#REF!,IF(AND('IOC Input'!#REF!="M-OP",'IOC Input'!#REF!&gt;=50000),'IOC Input'!#REF!,""))</f>
        <v>#REF!</v>
      </c>
      <c r="H872" s="103" t="e">
        <f>IF(AND('IOC Input'!#REF!="M-OP",'IOC Input'!#REF!&lt;50000),'IOC Input'!#REF!,IF(AND('IOC Input'!#REF!="M-OP",'IOC Input'!#REF!&gt;=50000),'IOC Input'!#REF!,""))</f>
        <v>#REF!</v>
      </c>
      <c r="I872" s="103" t="e">
        <f>IF(AND('IOC Input'!#REF!="M-OP",'IOC Input'!#REF!&lt;50000),'IOC Input'!#REF!,IF(AND('IOC Input'!#REF!="M-OP",'IOC Input'!#REF!&gt;=50000),'IOC Input'!#REF!,""))</f>
        <v>#REF!</v>
      </c>
      <c r="J872" s="105" t="e">
        <f>IF(AND('IOC Input'!#REF!="M-OP",'IOC Input'!#REF!&lt;50000),RIGHT('IOC Input'!#REF!,6),IF(AND('IOC Input'!#REF!="M-OP",'IOC Input'!#REF!&gt;=50000),RIGHT('IOC Input'!#REF!,6),""))</f>
        <v>#REF!</v>
      </c>
      <c r="K872" s="106" t="e">
        <f>IF(AND('IOC Input'!#REF!="M-OP",'IOC Input'!#REF!="C"),'IOC Input'!#REF!,"")</f>
        <v>#REF!</v>
      </c>
      <c r="L872" s="106" t="e">
        <f>IF(AND('IOC Input'!#REF!="M-OP",'IOC Input'!#REF!="D"),'IOC Input'!#REF!,"")</f>
        <v>#REF!</v>
      </c>
      <c r="M872" t="e">
        <f t="shared" si="92"/>
        <v>#REF!</v>
      </c>
    </row>
    <row r="873" spans="1:13" ht="18.75">
      <c r="A873" s="102" t="s">
        <v>111</v>
      </c>
      <c r="B873" s="103" t="e">
        <f>IF(AND('IOC Input'!#REF!="M-OP",'IOC Input'!#REF!&lt;50000),'IOC Input'!#REF!,IF(AND('IOC Input'!#REF!="M-OP",'IOC Input'!#REF!&gt;=50000),'IOC Input'!#REF!,""))</f>
        <v>#REF!</v>
      </c>
      <c r="C873" s="103" t="e">
        <f>IF(AND('IOC Input'!#REF!="M-OP",'IOC Input'!#REF!&lt;50000),'IOC Input'!#REF!,IF(AND('IOC Input'!#REF!="M-OP",'IOC Input'!#REF!&gt;=50000),'IOC Input'!#REF!,""))</f>
        <v>#REF!</v>
      </c>
      <c r="D873" s="103" t="e">
        <f>IF(AND('IOC Input'!#REF!="M-OP",'IOC Input'!#REF!&lt;50000),'IOC Input'!#REF!,IF(AND('IOC Input'!#REF!="M-OP",'IOC Input'!#REF!&gt;=50000),'IOC Input'!#REF!,""))</f>
        <v>#REF!</v>
      </c>
      <c r="E873" s="103" t="e">
        <f>IF(AND('IOC Input'!#REF!="M-OP",'IOC Input'!#REF!&lt;50000),'IOC Input'!#REF!,IF(AND('IOC Input'!#REF!="M-OP",'IOC Input'!#REF!&gt;=50000),'IOC Input'!#REF!,""))</f>
        <v>#REF!</v>
      </c>
      <c r="F873" s="103" t="e">
        <f>IF(AND('IOC Input'!#REF!="M-OP",'IOC Input'!#REF!&lt;50000),'IOC Input'!#REF!,IF(AND('IOC Input'!#REF!="M-OP",'IOC Input'!#REF!&gt;=50000),'IOC Input'!#REF!,""))</f>
        <v>#REF!</v>
      </c>
      <c r="G873" s="103" t="e">
        <f>IF(AND('IOC Input'!#REF!="M-OP",'IOC Input'!#REF!&lt;50000),'IOC Input'!#REF!,IF(AND('IOC Input'!#REF!="M-OP",'IOC Input'!#REF!&gt;=50000),'IOC Input'!#REF!,""))</f>
        <v>#REF!</v>
      </c>
      <c r="H873" s="103" t="e">
        <f>IF(AND('IOC Input'!#REF!="M-OP",'IOC Input'!#REF!&lt;50000),'IOC Input'!#REF!,IF(AND('IOC Input'!#REF!="M-OP",'IOC Input'!#REF!&gt;=50000),'IOC Input'!#REF!,""))</f>
        <v>#REF!</v>
      </c>
      <c r="I873" s="103" t="e">
        <f>IF(AND('IOC Input'!#REF!="M-OP",'IOC Input'!#REF!&lt;50000),'IOC Input'!#REF!,IF(AND('IOC Input'!#REF!="M-OP",'IOC Input'!#REF!&gt;=50000),'IOC Input'!#REF!,""))</f>
        <v>#REF!</v>
      </c>
      <c r="J873" s="105" t="e">
        <f>IF(AND('IOC Input'!#REF!="M-OP",'IOC Input'!#REF!&lt;50000),RIGHT('IOC Input'!#REF!,6),IF(AND('IOC Input'!#REF!="M-OP",'IOC Input'!#REF!&gt;=50000),RIGHT('IOC Input'!#REF!,6),""))</f>
        <v>#REF!</v>
      </c>
      <c r="K873" s="106" t="e">
        <f>IF(AND('IOC Input'!#REF!="M-OP",'IOC Input'!#REF!="C"),'IOC Input'!#REF!,"")</f>
        <v>#REF!</v>
      </c>
      <c r="L873" s="106" t="e">
        <f>IF(AND('IOC Input'!#REF!="M-OP",'IOC Input'!#REF!="D"),'IOC Input'!#REF!,"")</f>
        <v>#REF!</v>
      </c>
      <c r="M873" t="e">
        <f t="shared" si="92"/>
        <v>#REF!</v>
      </c>
    </row>
    <row r="874" spans="1:13" ht="18.75">
      <c r="A874" s="102" t="s">
        <v>111</v>
      </c>
      <c r="B874" s="103" t="e">
        <f>IF(AND('IOC Input'!#REF!="M-OP",'IOC Input'!#REF!&lt;50000),'IOC Input'!#REF!,IF(AND('IOC Input'!#REF!="M-OP",'IOC Input'!#REF!&gt;=50000),'IOC Input'!#REF!,""))</f>
        <v>#REF!</v>
      </c>
      <c r="C874" s="103" t="e">
        <f>IF(AND('IOC Input'!#REF!="M-OP",'IOC Input'!#REF!&lt;50000),'IOC Input'!#REF!,IF(AND('IOC Input'!#REF!="M-OP",'IOC Input'!#REF!&gt;=50000),'IOC Input'!#REF!,""))</f>
        <v>#REF!</v>
      </c>
      <c r="D874" s="103" t="e">
        <f>IF(AND('IOC Input'!#REF!="M-OP",'IOC Input'!#REF!&lt;50000),'IOC Input'!#REF!,IF(AND('IOC Input'!#REF!="M-OP",'IOC Input'!#REF!&gt;=50000),'IOC Input'!#REF!,""))</f>
        <v>#REF!</v>
      </c>
      <c r="E874" s="103" t="e">
        <f>IF(AND('IOC Input'!#REF!="M-OP",'IOC Input'!#REF!&lt;50000),'IOC Input'!#REF!,IF(AND('IOC Input'!#REF!="M-OP",'IOC Input'!#REF!&gt;=50000),'IOC Input'!#REF!,""))</f>
        <v>#REF!</v>
      </c>
      <c r="F874" s="103" t="e">
        <f>IF(AND('IOC Input'!#REF!="M-OP",'IOC Input'!#REF!&lt;50000),'IOC Input'!#REF!,IF(AND('IOC Input'!#REF!="M-OP",'IOC Input'!#REF!&gt;=50000),'IOC Input'!#REF!,""))</f>
        <v>#REF!</v>
      </c>
      <c r="G874" s="103" t="e">
        <f>IF(AND('IOC Input'!#REF!="M-OP",'IOC Input'!#REF!&lt;50000),'IOC Input'!#REF!,IF(AND('IOC Input'!#REF!="M-OP",'IOC Input'!#REF!&gt;=50000),'IOC Input'!#REF!,""))</f>
        <v>#REF!</v>
      </c>
      <c r="H874" s="103" t="e">
        <f>IF(AND('IOC Input'!#REF!="M-OP",'IOC Input'!#REF!&lt;50000),'IOC Input'!#REF!,IF(AND('IOC Input'!#REF!="M-OP",'IOC Input'!#REF!&gt;=50000),'IOC Input'!#REF!,""))</f>
        <v>#REF!</v>
      </c>
      <c r="I874" s="103" t="e">
        <f>IF(AND('IOC Input'!#REF!="M-OP",'IOC Input'!#REF!&lt;50000),'IOC Input'!#REF!,IF(AND('IOC Input'!#REF!="M-OP",'IOC Input'!#REF!&gt;=50000),'IOC Input'!#REF!,""))</f>
        <v>#REF!</v>
      </c>
      <c r="J874" s="105" t="e">
        <f>IF(AND('IOC Input'!#REF!="M-OP",'IOC Input'!#REF!&lt;50000),RIGHT('IOC Input'!#REF!,6),IF(AND('IOC Input'!#REF!="M-OP",'IOC Input'!#REF!&gt;=50000),RIGHT('IOC Input'!#REF!,6),""))</f>
        <v>#REF!</v>
      </c>
      <c r="K874" s="106" t="e">
        <f>IF(AND('IOC Input'!#REF!="M-OP",'IOC Input'!#REF!="C"),'IOC Input'!#REF!,"")</f>
        <v>#REF!</v>
      </c>
      <c r="L874" s="106" t="e">
        <f>IF(AND('IOC Input'!#REF!="M-OP",'IOC Input'!#REF!="D"),'IOC Input'!#REF!,"")</f>
        <v>#REF!</v>
      </c>
      <c r="M874" t="e">
        <f t="shared" si="92"/>
        <v>#REF!</v>
      </c>
    </row>
    <row r="875" spans="1:13" ht="18.75">
      <c r="A875" s="102" t="s">
        <v>111</v>
      </c>
      <c r="B875" s="103" t="e">
        <f>IF(AND('IOC Input'!#REF!="M-OP",'IOC Input'!#REF!&lt;50000),'IOC Input'!#REF!,IF(AND('IOC Input'!#REF!="M-OP",'IOC Input'!#REF!&gt;=50000),'IOC Input'!#REF!,""))</f>
        <v>#REF!</v>
      </c>
      <c r="C875" s="103" t="e">
        <f>IF(AND('IOC Input'!#REF!="M-OP",'IOC Input'!#REF!&lt;50000),'IOC Input'!#REF!,IF(AND('IOC Input'!#REF!="M-OP",'IOC Input'!#REF!&gt;=50000),'IOC Input'!#REF!,""))</f>
        <v>#REF!</v>
      </c>
      <c r="D875" s="103" t="e">
        <f>IF(AND('IOC Input'!#REF!="M-OP",'IOC Input'!#REF!&lt;50000),'IOC Input'!#REF!,IF(AND('IOC Input'!#REF!="M-OP",'IOC Input'!#REF!&gt;=50000),'IOC Input'!#REF!,""))</f>
        <v>#REF!</v>
      </c>
      <c r="E875" s="103" t="e">
        <f>IF(AND('IOC Input'!#REF!="M-OP",'IOC Input'!#REF!&lt;50000),'IOC Input'!#REF!,IF(AND('IOC Input'!#REF!="M-OP",'IOC Input'!#REF!&gt;=50000),'IOC Input'!#REF!,""))</f>
        <v>#REF!</v>
      </c>
      <c r="F875" s="103" t="e">
        <f>IF(AND('IOC Input'!#REF!="M-OP",'IOC Input'!#REF!&lt;50000),'IOC Input'!#REF!,IF(AND('IOC Input'!#REF!="M-OP",'IOC Input'!#REF!&gt;=50000),'IOC Input'!#REF!,""))</f>
        <v>#REF!</v>
      </c>
      <c r="G875" s="103" t="e">
        <f>IF(AND('IOC Input'!#REF!="M-OP",'IOC Input'!#REF!&lt;50000),'IOC Input'!#REF!,IF(AND('IOC Input'!#REF!="M-OP",'IOC Input'!#REF!&gt;=50000),'IOC Input'!#REF!,""))</f>
        <v>#REF!</v>
      </c>
      <c r="H875" s="107"/>
      <c r="I875" s="103" t="e">
        <f>IF(AND('IOC Input'!#REF!="M-OP",'IOC Input'!#REF!&lt;50000),'IOC Input'!#REF!,IF(AND('IOC Input'!#REF!="M-OP",'IOC Input'!#REF!&gt;=50000),'IOC Input'!#REF!,""))</f>
        <v>#REF!</v>
      </c>
      <c r="J875" s="105" t="e">
        <f>IF(AND('IOC Input'!#REF!="M-OP",'IOC Input'!#REF!&lt;50000),RIGHT('IOC Input'!#REF!,6),IF(AND('IOC Input'!#REF!="M-OP",'IOC Input'!#REF!&gt;=50000),RIGHT('IOC Input'!#REF!,6),""))</f>
        <v>#REF!</v>
      </c>
      <c r="K875" s="106" t="e">
        <f>IF(AND('IOC Input'!#REF!="M-OP",'IOC Input'!#REF!="C"),'IOC Input'!#REF!,"")</f>
        <v>#REF!</v>
      </c>
      <c r="L875" s="106" t="e">
        <f>IF(AND('IOC Input'!#REF!="M-OP",'IOC Input'!#REF!="D"),'IOC Input'!#REF!,"")</f>
        <v>#REF!</v>
      </c>
      <c r="M875" t="e">
        <f t="shared" si="92"/>
        <v>#REF!</v>
      </c>
    </row>
    <row r="876" spans="1:13" ht="18.75">
      <c r="A876" s="102"/>
      <c r="B876" s="103"/>
      <c r="C876" s="104"/>
      <c r="D876" s="103"/>
      <c r="E876" s="104"/>
      <c r="F876" s="103"/>
      <c r="G876" s="103"/>
      <c r="H876" s="104"/>
      <c r="I876" s="103"/>
      <c r="J876" s="105"/>
      <c r="K876" s="106"/>
      <c r="L876" s="106"/>
    </row>
    <row r="877" spans="1:13" ht="18.75">
      <c r="A877" s="102" t="s">
        <v>111</v>
      </c>
      <c r="B877" s="103" t="e">
        <f>IF(AND('IOC Input'!#REF!="M-OP",'IOC Input'!#REF!&lt;50000),"119503",IF(AND('IOC Input'!#REF!="M-OP",'IOC Input'!#REF!&gt;=50000),"119500",""))</f>
        <v>#REF!</v>
      </c>
      <c r="C877" s="104"/>
      <c r="D877" s="103"/>
      <c r="E877" s="104"/>
      <c r="F877" s="103"/>
      <c r="G877" s="103"/>
      <c r="H877" s="103" t="e">
        <f>IF(AND('IOC Input'!#REF!="M-OP",'IOC Input'!#REF!&lt;50000),'IOC Input'!#REF!,IF(AND('IOC Input'!#REF!="M-OP",'IOC Input'!#REF!&gt;=50000),'IOC Input'!#REF!,""))</f>
        <v>#REF!</v>
      </c>
      <c r="I877" s="103" t="e">
        <f>+I878</f>
        <v>#REF!</v>
      </c>
      <c r="J877" s="105" t="e">
        <f>+J878</f>
        <v>#REF!</v>
      </c>
      <c r="K877" s="106" t="e">
        <f>IF(AND('IOC Input'!#REF!="M-OP",'IOC Input'!#REF!="C"),'IOC Input'!#REF!,"")</f>
        <v>#REF!</v>
      </c>
      <c r="L877" s="106" t="e">
        <f>IF(AND('IOC Input'!#REF!="M-OP",'IOC Input'!#REF!="D"),'IOC Input'!#REF!,"")</f>
        <v>#REF!</v>
      </c>
      <c r="M877" t="e">
        <f>IF(SUM(K877:L877)&gt;0,1,0)</f>
        <v>#REF!</v>
      </c>
    </row>
    <row r="878" spans="1:13" ht="18.75">
      <c r="A878" s="102" t="s">
        <v>111</v>
      </c>
      <c r="B878" s="103" t="e">
        <f>IF(AND('IOC Input'!#REF!="M-OP",'IOC Input'!#REF!&lt;50000),'IOC Input'!#REF!,IF(AND('IOC Input'!#REF!="M-OP",'IOC Input'!#REF!&gt;=50000),'IOC Input'!#REF!,""))</f>
        <v>#REF!</v>
      </c>
      <c r="C878" s="103" t="e">
        <f>IF(AND('IOC Input'!#REF!="M-OP",'IOC Input'!#REF!&lt;50000),'IOC Input'!#REF!,IF(AND('IOC Input'!#REF!="M-OP",'IOC Input'!#REF!&gt;=50000),'IOC Input'!#REF!,""))</f>
        <v>#REF!</v>
      </c>
      <c r="D878" s="103" t="e">
        <f>IF(AND('IOC Input'!#REF!="M-OP",'IOC Input'!#REF!&lt;50000),'IOC Input'!#REF!,IF(AND('IOC Input'!#REF!="M-OP",'IOC Input'!#REF!&gt;=50000),'IOC Input'!#REF!,""))</f>
        <v>#REF!</v>
      </c>
      <c r="E878" s="103" t="e">
        <f>IF(AND('IOC Input'!#REF!="M-OP",'IOC Input'!#REF!&lt;50000),'IOC Input'!#REF!,IF(AND('IOC Input'!#REF!="M-OP",'IOC Input'!#REF!&gt;=50000),'IOC Input'!#REF!,""))</f>
        <v>#REF!</v>
      </c>
      <c r="F878" s="103" t="e">
        <f>IF(AND('IOC Input'!#REF!="M-OP",'IOC Input'!#REF!&lt;50000),'IOC Input'!#REF!,IF(AND('IOC Input'!#REF!="M-OP",'IOC Input'!#REF!&gt;=50000),'IOC Input'!#REF!,""))</f>
        <v>#REF!</v>
      </c>
      <c r="G878" s="103" t="e">
        <f>IF(AND('IOC Input'!#REF!="M-OP",'IOC Input'!#REF!&lt;50000),'IOC Input'!#REF!,IF(AND('IOC Input'!#REF!="M-OP",'IOC Input'!#REF!&gt;=50000),'IOC Input'!#REF!,""))</f>
        <v>#REF!</v>
      </c>
      <c r="H878" s="103" t="e">
        <f>IF(AND('IOC Input'!#REF!="M-OP",'IOC Input'!#REF!&lt;50000),'IOC Input'!#REF!,IF(AND('IOC Input'!#REF!="M-OP",'IOC Input'!#REF!&gt;=50000),'IOC Input'!#REF!,""))</f>
        <v>#REF!</v>
      </c>
      <c r="I878" s="103" t="e">
        <f>IF(AND('IOC Input'!#REF!="M-OP",'IOC Input'!#REF!&lt;50000),'IOC Input'!#REF!,IF(AND('IOC Input'!#REF!="M-OP",'IOC Input'!#REF!&gt;=50000),'IOC Input'!#REF!,""))</f>
        <v>#REF!</v>
      </c>
      <c r="J878" s="105" t="e">
        <f>IF(AND('IOC Input'!#REF!="M-OP",'IOC Input'!#REF!&lt;50000),RIGHT('IOC Input'!#REF!,6),IF(AND('IOC Input'!#REF!="M-OP",'IOC Input'!#REF!&gt;=50000),RIGHT('IOC Input'!#REF!,6),""))</f>
        <v>#REF!</v>
      </c>
      <c r="K878" s="106" t="e">
        <f>IF(AND('IOC Input'!#REF!="M-OP",'IOC Input'!#REF!="C"),'IOC Input'!#REF!,"")</f>
        <v>#REF!</v>
      </c>
      <c r="L878" s="106" t="e">
        <f>IF(AND('IOC Input'!#REF!="M-OP",'IOC Input'!#REF!="D"),'IOC Input'!#REF!,"")</f>
        <v>#REF!</v>
      </c>
      <c r="M878" t="e">
        <f t="shared" ref="M878:M884" si="93">IF(SUM(K878:L878)&gt;0,1,0)</f>
        <v>#REF!</v>
      </c>
    </row>
    <row r="879" spans="1:13" ht="18.75">
      <c r="A879" s="102" t="s">
        <v>111</v>
      </c>
      <c r="B879" s="103" t="e">
        <f>IF(AND('IOC Input'!#REF!="M-OP",'IOC Input'!#REF!&lt;50000),'IOC Input'!#REF!,IF(AND('IOC Input'!#REF!="M-OP",'IOC Input'!#REF!&gt;=50000),'IOC Input'!#REF!,""))</f>
        <v>#REF!</v>
      </c>
      <c r="C879" s="103" t="e">
        <f>IF(AND('IOC Input'!#REF!="M-OP",'IOC Input'!#REF!&lt;50000),'IOC Input'!#REF!,IF(AND('IOC Input'!#REF!="M-OP",'IOC Input'!#REF!&gt;=50000),'IOC Input'!#REF!,""))</f>
        <v>#REF!</v>
      </c>
      <c r="D879" s="103" t="e">
        <f>IF(AND('IOC Input'!#REF!="M-OP",'IOC Input'!#REF!&lt;50000),'IOC Input'!#REF!,IF(AND('IOC Input'!#REF!="M-OP",'IOC Input'!#REF!&gt;=50000),'IOC Input'!#REF!,""))</f>
        <v>#REF!</v>
      </c>
      <c r="E879" s="103" t="e">
        <f>IF(AND('IOC Input'!#REF!="M-OP",'IOC Input'!#REF!&lt;50000),'IOC Input'!#REF!,IF(AND('IOC Input'!#REF!="M-OP",'IOC Input'!#REF!&gt;=50000),'IOC Input'!#REF!,""))</f>
        <v>#REF!</v>
      </c>
      <c r="F879" s="103" t="e">
        <f>IF(AND('IOC Input'!#REF!="M-OP",'IOC Input'!#REF!&lt;50000),'IOC Input'!#REF!,IF(AND('IOC Input'!#REF!="M-OP",'IOC Input'!#REF!&gt;=50000),'IOC Input'!#REF!,""))</f>
        <v>#REF!</v>
      </c>
      <c r="G879" s="103" t="e">
        <f>IF(AND('IOC Input'!#REF!="M-OP",'IOC Input'!#REF!&lt;50000),'IOC Input'!#REF!,IF(AND('IOC Input'!#REF!="M-OP",'IOC Input'!#REF!&gt;=50000),'IOC Input'!#REF!,""))</f>
        <v>#REF!</v>
      </c>
      <c r="H879" s="103" t="e">
        <f>IF(AND('IOC Input'!#REF!="M-OP",'IOC Input'!#REF!&lt;50000),'IOC Input'!#REF!,IF(AND('IOC Input'!#REF!="M-OP",'IOC Input'!#REF!&gt;=50000),'IOC Input'!#REF!,""))</f>
        <v>#REF!</v>
      </c>
      <c r="I879" s="103" t="e">
        <f>IF(AND('IOC Input'!#REF!="M-OP",'IOC Input'!#REF!&lt;50000),'IOC Input'!#REF!,IF(AND('IOC Input'!#REF!="M-OP",'IOC Input'!#REF!&gt;=50000),'IOC Input'!#REF!,""))</f>
        <v>#REF!</v>
      </c>
      <c r="J879" s="105" t="e">
        <f>IF(AND('IOC Input'!#REF!="M-OP",'IOC Input'!#REF!&lt;50000),RIGHT('IOC Input'!#REF!,6),IF(AND('IOC Input'!#REF!="M-OP",'IOC Input'!#REF!&gt;=50000),RIGHT('IOC Input'!#REF!,6),""))</f>
        <v>#REF!</v>
      </c>
      <c r="K879" s="106" t="e">
        <f>IF(AND('IOC Input'!#REF!="M-OP",'IOC Input'!#REF!="C"),'IOC Input'!#REF!,"")</f>
        <v>#REF!</v>
      </c>
      <c r="L879" s="106" t="e">
        <f>IF(AND('IOC Input'!#REF!="M-OP",'IOC Input'!#REF!="D"),'IOC Input'!#REF!,"")</f>
        <v>#REF!</v>
      </c>
      <c r="M879" t="e">
        <f t="shared" si="93"/>
        <v>#REF!</v>
      </c>
    </row>
    <row r="880" spans="1:13" ht="18.75">
      <c r="A880" s="102" t="s">
        <v>111</v>
      </c>
      <c r="B880" s="103" t="e">
        <f>IF(AND('IOC Input'!#REF!="M-OP",'IOC Input'!#REF!&lt;50000),'IOC Input'!#REF!,IF(AND('IOC Input'!#REF!="M-OP",'IOC Input'!#REF!&gt;=50000),'IOC Input'!#REF!,""))</f>
        <v>#REF!</v>
      </c>
      <c r="C880" s="103" t="e">
        <f>IF(AND('IOC Input'!#REF!="M-OP",'IOC Input'!#REF!&lt;50000),'IOC Input'!#REF!,IF(AND('IOC Input'!#REF!="M-OP",'IOC Input'!#REF!&gt;=50000),'IOC Input'!#REF!,""))</f>
        <v>#REF!</v>
      </c>
      <c r="D880" s="103" t="e">
        <f>IF(AND('IOC Input'!#REF!="M-OP",'IOC Input'!#REF!&lt;50000),'IOC Input'!#REF!,IF(AND('IOC Input'!#REF!="M-OP",'IOC Input'!#REF!&gt;=50000),'IOC Input'!#REF!,""))</f>
        <v>#REF!</v>
      </c>
      <c r="E880" s="103" t="e">
        <f>IF(AND('IOC Input'!#REF!="M-OP",'IOC Input'!#REF!&lt;50000),'IOC Input'!#REF!,IF(AND('IOC Input'!#REF!="M-OP",'IOC Input'!#REF!&gt;=50000),'IOC Input'!#REF!,""))</f>
        <v>#REF!</v>
      </c>
      <c r="F880" s="103" t="e">
        <f>IF(AND('IOC Input'!#REF!="M-OP",'IOC Input'!#REF!&lt;50000),'IOC Input'!#REF!,IF(AND('IOC Input'!#REF!="M-OP",'IOC Input'!#REF!&gt;=50000),'IOC Input'!#REF!,""))</f>
        <v>#REF!</v>
      </c>
      <c r="G880" s="103" t="e">
        <f>IF(AND('IOC Input'!#REF!="M-OP",'IOC Input'!#REF!&lt;50000),'IOC Input'!#REF!,IF(AND('IOC Input'!#REF!="M-OP",'IOC Input'!#REF!&gt;=50000),'IOC Input'!#REF!,""))</f>
        <v>#REF!</v>
      </c>
      <c r="H880" s="103" t="e">
        <f>IF(AND('IOC Input'!#REF!="M-OP",'IOC Input'!#REF!&lt;50000),'IOC Input'!#REF!,IF(AND('IOC Input'!#REF!="M-OP",'IOC Input'!#REF!&gt;=50000),'IOC Input'!#REF!,""))</f>
        <v>#REF!</v>
      </c>
      <c r="I880" s="103" t="e">
        <f>IF(AND('IOC Input'!#REF!="M-OP",'IOC Input'!#REF!&lt;50000),'IOC Input'!#REF!,IF(AND('IOC Input'!#REF!="M-OP",'IOC Input'!#REF!&gt;=50000),'IOC Input'!#REF!,""))</f>
        <v>#REF!</v>
      </c>
      <c r="J880" s="105" t="e">
        <f>IF(AND('IOC Input'!#REF!="M-OP",'IOC Input'!#REF!&lt;50000),RIGHT('IOC Input'!#REF!,6),IF(AND('IOC Input'!#REF!="M-OP",'IOC Input'!#REF!&gt;=50000),RIGHT('IOC Input'!#REF!,6),""))</f>
        <v>#REF!</v>
      </c>
      <c r="K880" s="106" t="e">
        <f>IF(AND('IOC Input'!#REF!="M-OP",'IOC Input'!#REF!="C"),'IOC Input'!#REF!,"")</f>
        <v>#REF!</v>
      </c>
      <c r="L880" s="106" t="e">
        <f>IF(AND('IOC Input'!#REF!="M-OP",'IOC Input'!#REF!="D"),'IOC Input'!#REF!,"")</f>
        <v>#REF!</v>
      </c>
      <c r="M880" t="e">
        <f t="shared" si="93"/>
        <v>#REF!</v>
      </c>
    </row>
    <row r="881" spans="1:13" ht="18.75">
      <c r="A881" s="102" t="s">
        <v>111</v>
      </c>
      <c r="B881" s="103" t="e">
        <f>IF(AND('IOC Input'!#REF!="M-OP",'IOC Input'!#REF!&lt;50000),'IOC Input'!#REF!,IF(AND('IOC Input'!#REF!="M-OP",'IOC Input'!#REF!&gt;=50000),'IOC Input'!#REF!,""))</f>
        <v>#REF!</v>
      </c>
      <c r="C881" s="103" t="e">
        <f>IF(AND('IOC Input'!#REF!="M-OP",'IOC Input'!#REF!&lt;50000),'IOC Input'!#REF!,IF(AND('IOC Input'!#REF!="M-OP",'IOC Input'!#REF!&gt;=50000),'IOC Input'!#REF!,""))</f>
        <v>#REF!</v>
      </c>
      <c r="D881" s="103" t="e">
        <f>IF(AND('IOC Input'!#REF!="M-OP",'IOC Input'!#REF!&lt;50000),'IOC Input'!#REF!,IF(AND('IOC Input'!#REF!="M-OP",'IOC Input'!#REF!&gt;=50000),'IOC Input'!#REF!,""))</f>
        <v>#REF!</v>
      </c>
      <c r="E881" s="103" t="e">
        <f>IF(AND('IOC Input'!#REF!="M-OP",'IOC Input'!#REF!&lt;50000),'IOC Input'!#REF!,IF(AND('IOC Input'!#REF!="M-OP",'IOC Input'!#REF!&gt;=50000),'IOC Input'!#REF!,""))</f>
        <v>#REF!</v>
      </c>
      <c r="F881" s="103" t="e">
        <f>IF(AND('IOC Input'!#REF!="M-OP",'IOC Input'!#REF!&lt;50000),'IOC Input'!#REF!,IF(AND('IOC Input'!#REF!="M-OP",'IOC Input'!#REF!&gt;=50000),'IOC Input'!#REF!,""))</f>
        <v>#REF!</v>
      </c>
      <c r="G881" s="103" t="e">
        <f>IF(AND('IOC Input'!#REF!="M-OP",'IOC Input'!#REF!&lt;50000),'IOC Input'!#REF!,IF(AND('IOC Input'!#REF!="M-OP",'IOC Input'!#REF!&gt;=50000),'IOC Input'!#REF!,""))</f>
        <v>#REF!</v>
      </c>
      <c r="H881" s="103" t="e">
        <f>IF(AND('IOC Input'!#REF!="M-OP",'IOC Input'!#REF!&lt;50000),'IOC Input'!#REF!,IF(AND('IOC Input'!#REF!="M-OP",'IOC Input'!#REF!&gt;=50000),'IOC Input'!#REF!,""))</f>
        <v>#REF!</v>
      </c>
      <c r="I881" s="103" t="e">
        <f>IF(AND('IOC Input'!#REF!="M-OP",'IOC Input'!#REF!&lt;50000),'IOC Input'!#REF!,IF(AND('IOC Input'!#REF!="M-OP",'IOC Input'!#REF!&gt;=50000),'IOC Input'!#REF!,""))</f>
        <v>#REF!</v>
      </c>
      <c r="J881" s="105" t="e">
        <f>IF(AND('IOC Input'!#REF!="M-OP",'IOC Input'!#REF!&lt;50000),RIGHT('IOC Input'!#REF!,6),IF(AND('IOC Input'!#REF!="M-OP",'IOC Input'!#REF!&gt;=50000),RIGHT('IOC Input'!#REF!,6),""))</f>
        <v>#REF!</v>
      </c>
      <c r="K881" s="106" t="e">
        <f>IF(AND('IOC Input'!#REF!="M-OP",'IOC Input'!#REF!="C"),'IOC Input'!#REF!,"")</f>
        <v>#REF!</v>
      </c>
      <c r="L881" s="106" t="e">
        <f>IF(AND('IOC Input'!#REF!="M-OP",'IOC Input'!#REF!="D"),'IOC Input'!#REF!,"")</f>
        <v>#REF!</v>
      </c>
      <c r="M881" t="e">
        <f t="shared" si="93"/>
        <v>#REF!</v>
      </c>
    </row>
    <row r="882" spans="1:13" ht="18.75">
      <c r="A882" s="102" t="s">
        <v>111</v>
      </c>
      <c r="B882" s="103" t="e">
        <f>IF(AND('IOC Input'!#REF!="M-OP",'IOC Input'!#REF!&lt;50000),'IOC Input'!#REF!,IF(AND('IOC Input'!#REF!="M-OP",'IOC Input'!#REF!&gt;=50000),'IOC Input'!#REF!,""))</f>
        <v>#REF!</v>
      </c>
      <c r="C882" s="103" t="e">
        <f>IF(AND('IOC Input'!#REF!="M-OP",'IOC Input'!#REF!&lt;50000),'IOC Input'!#REF!,IF(AND('IOC Input'!#REF!="M-OP",'IOC Input'!#REF!&gt;=50000),'IOC Input'!#REF!,""))</f>
        <v>#REF!</v>
      </c>
      <c r="D882" s="103" t="e">
        <f>IF(AND('IOC Input'!#REF!="M-OP",'IOC Input'!#REF!&lt;50000),'IOC Input'!#REF!,IF(AND('IOC Input'!#REF!="M-OP",'IOC Input'!#REF!&gt;=50000),'IOC Input'!#REF!,""))</f>
        <v>#REF!</v>
      </c>
      <c r="E882" s="103" t="e">
        <f>IF(AND('IOC Input'!#REF!="M-OP",'IOC Input'!#REF!&lt;50000),'IOC Input'!#REF!,IF(AND('IOC Input'!#REF!="M-OP",'IOC Input'!#REF!&gt;=50000),'IOC Input'!#REF!,""))</f>
        <v>#REF!</v>
      </c>
      <c r="F882" s="103" t="e">
        <f>IF(AND('IOC Input'!#REF!="M-OP",'IOC Input'!#REF!&lt;50000),'IOC Input'!#REF!,IF(AND('IOC Input'!#REF!="M-OP",'IOC Input'!#REF!&gt;=50000),'IOC Input'!#REF!,""))</f>
        <v>#REF!</v>
      </c>
      <c r="G882" s="103" t="e">
        <f>IF(AND('IOC Input'!#REF!="M-OP",'IOC Input'!#REF!&lt;50000),'IOC Input'!#REF!,IF(AND('IOC Input'!#REF!="M-OP",'IOC Input'!#REF!&gt;=50000),'IOC Input'!#REF!,""))</f>
        <v>#REF!</v>
      </c>
      <c r="H882" s="103" t="e">
        <f>IF(AND('IOC Input'!#REF!="M-OP",'IOC Input'!#REF!&lt;50000),'IOC Input'!#REF!,IF(AND('IOC Input'!#REF!="M-OP",'IOC Input'!#REF!&gt;=50000),'IOC Input'!#REF!,""))</f>
        <v>#REF!</v>
      </c>
      <c r="I882" s="103" t="e">
        <f>IF(AND('IOC Input'!#REF!="M-OP",'IOC Input'!#REF!&lt;50000),'IOC Input'!#REF!,IF(AND('IOC Input'!#REF!="M-OP",'IOC Input'!#REF!&gt;=50000),'IOC Input'!#REF!,""))</f>
        <v>#REF!</v>
      </c>
      <c r="J882" s="105" t="e">
        <f>IF(AND('IOC Input'!#REF!="M-OP",'IOC Input'!#REF!&lt;50000),RIGHT('IOC Input'!#REF!,6),IF(AND('IOC Input'!#REF!="M-OP",'IOC Input'!#REF!&gt;=50000),RIGHT('IOC Input'!#REF!,6),""))</f>
        <v>#REF!</v>
      </c>
      <c r="K882" s="106" t="e">
        <f>IF(AND('IOC Input'!#REF!="M-OP",'IOC Input'!#REF!="C"),'IOC Input'!#REF!,"")</f>
        <v>#REF!</v>
      </c>
      <c r="L882" s="106" t="e">
        <f>IF(AND('IOC Input'!#REF!="M-OP",'IOC Input'!#REF!="D"),'IOC Input'!#REF!,"")</f>
        <v>#REF!</v>
      </c>
      <c r="M882" t="e">
        <f t="shared" si="93"/>
        <v>#REF!</v>
      </c>
    </row>
    <row r="883" spans="1:13" ht="18.75">
      <c r="A883" s="102" t="s">
        <v>111</v>
      </c>
      <c r="B883" s="103" t="e">
        <f>IF(AND('IOC Input'!#REF!="M-OP",'IOC Input'!#REF!&lt;50000),'IOC Input'!#REF!,IF(AND('IOC Input'!#REF!="M-OP",'IOC Input'!#REF!&gt;=50000),'IOC Input'!#REF!,""))</f>
        <v>#REF!</v>
      </c>
      <c r="C883" s="103" t="e">
        <f>IF(AND('IOC Input'!#REF!="M-OP",'IOC Input'!#REF!&lt;50000),'IOC Input'!#REF!,IF(AND('IOC Input'!#REF!="M-OP",'IOC Input'!#REF!&gt;=50000),'IOC Input'!#REF!,""))</f>
        <v>#REF!</v>
      </c>
      <c r="D883" s="103" t="e">
        <f>IF(AND('IOC Input'!#REF!="M-OP",'IOC Input'!#REF!&lt;50000),'IOC Input'!#REF!,IF(AND('IOC Input'!#REF!="M-OP",'IOC Input'!#REF!&gt;=50000),'IOC Input'!#REF!,""))</f>
        <v>#REF!</v>
      </c>
      <c r="E883" s="103" t="e">
        <f>IF(AND('IOC Input'!#REF!="M-OP",'IOC Input'!#REF!&lt;50000),'IOC Input'!#REF!,IF(AND('IOC Input'!#REF!="M-OP",'IOC Input'!#REF!&gt;=50000),'IOC Input'!#REF!,""))</f>
        <v>#REF!</v>
      </c>
      <c r="F883" s="103" t="e">
        <f>IF(AND('IOC Input'!#REF!="M-OP",'IOC Input'!#REF!&lt;50000),'IOC Input'!#REF!,IF(AND('IOC Input'!#REF!="M-OP",'IOC Input'!#REF!&gt;=50000),'IOC Input'!#REF!,""))</f>
        <v>#REF!</v>
      </c>
      <c r="G883" s="103" t="e">
        <f>IF(AND('IOC Input'!#REF!="M-OP",'IOC Input'!#REF!&lt;50000),'IOC Input'!#REF!,IF(AND('IOC Input'!#REF!="M-OP",'IOC Input'!#REF!&gt;=50000),'IOC Input'!#REF!,""))</f>
        <v>#REF!</v>
      </c>
      <c r="H883" s="103" t="e">
        <f>IF(AND('IOC Input'!#REF!="M-OP",'IOC Input'!#REF!&lt;50000),'IOC Input'!#REF!,IF(AND('IOC Input'!#REF!="M-OP",'IOC Input'!#REF!&gt;=50000),'IOC Input'!#REF!,""))</f>
        <v>#REF!</v>
      </c>
      <c r="I883" s="103" t="e">
        <f>IF(AND('IOC Input'!#REF!="M-OP",'IOC Input'!#REF!&lt;50000),'IOC Input'!#REF!,IF(AND('IOC Input'!#REF!="M-OP",'IOC Input'!#REF!&gt;=50000),'IOC Input'!#REF!,""))</f>
        <v>#REF!</v>
      </c>
      <c r="J883" s="105" t="e">
        <f>IF(AND('IOC Input'!#REF!="M-OP",'IOC Input'!#REF!&lt;50000),RIGHT('IOC Input'!#REF!,6),IF(AND('IOC Input'!#REF!="M-OP",'IOC Input'!#REF!&gt;=50000),RIGHT('IOC Input'!#REF!,6),""))</f>
        <v>#REF!</v>
      </c>
      <c r="K883" s="106" t="e">
        <f>IF(AND('IOC Input'!#REF!="M-OP",'IOC Input'!#REF!="C"),'IOC Input'!#REF!,"")</f>
        <v>#REF!</v>
      </c>
      <c r="L883" s="106" t="e">
        <f>IF(AND('IOC Input'!#REF!="M-OP",'IOC Input'!#REF!="D"),'IOC Input'!#REF!,"")</f>
        <v>#REF!</v>
      </c>
      <c r="M883" t="e">
        <f t="shared" si="93"/>
        <v>#REF!</v>
      </c>
    </row>
    <row r="884" spans="1:13" ht="18.75">
      <c r="A884" s="102" t="s">
        <v>111</v>
      </c>
      <c r="B884" s="103" t="e">
        <f>IF(AND('IOC Input'!#REF!="M-OP",'IOC Input'!#REF!&lt;50000),'IOC Input'!#REF!,IF(AND('IOC Input'!#REF!="M-OP",'IOC Input'!#REF!&gt;=50000),'IOC Input'!#REF!,""))</f>
        <v>#REF!</v>
      </c>
      <c r="C884" s="103" t="e">
        <f>IF(AND('IOC Input'!#REF!="M-OP",'IOC Input'!#REF!&lt;50000),'IOC Input'!#REF!,IF(AND('IOC Input'!#REF!="M-OP",'IOC Input'!#REF!&gt;=50000),'IOC Input'!#REF!,""))</f>
        <v>#REF!</v>
      </c>
      <c r="D884" s="103" t="e">
        <f>IF(AND('IOC Input'!#REF!="M-OP",'IOC Input'!#REF!&lt;50000),'IOC Input'!#REF!,IF(AND('IOC Input'!#REF!="M-OP",'IOC Input'!#REF!&gt;=50000),'IOC Input'!#REF!,""))</f>
        <v>#REF!</v>
      </c>
      <c r="E884" s="103" t="e">
        <f>IF(AND('IOC Input'!#REF!="M-OP",'IOC Input'!#REF!&lt;50000),'IOC Input'!#REF!,IF(AND('IOC Input'!#REF!="M-OP",'IOC Input'!#REF!&gt;=50000),'IOC Input'!#REF!,""))</f>
        <v>#REF!</v>
      </c>
      <c r="F884" s="103" t="e">
        <f>IF(AND('IOC Input'!#REF!="M-OP",'IOC Input'!#REF!&lt;50000),'IOC Input'!#REF!,IF(AND('IOC Input'!#REF!="M-OP",'IOC Input'!#REF!&gt;=50000),'IOC Input'!#REF!,""))</f>
        <v>#REF!</v>
      </c>
      <c r="G884" s="103" t="e">
        <f>IF(AND('IOC Input'!#REF!="M-OP",'IOC Input'!#REF!&lt;50000),'IOC Input'!#REF!,IF(AND('IOC Input'!#REF!="M-OP",'IOC Input'!#REF!&gt;=50000),'IOC Input'!#REF!,""))</f>
        <v>#REF!</v>
      </c>
      <c r="H884" s="107"/>
      <c r="I884" s="103" t="e">
        <f>IF(AND('IOC Input'!#REF!="M-OP",'IOC Input'!#REF!&lt;50000),'IOC Input'!#REF!,IF(AND('IOC Input'!#REF!="M-OP",'IOC Input'!#REF!&gt;=50000),'IOC Input'!#REF!,""))</f>
        <v>#REF!</v>
      </c>
      <c r="J884" s="105" t="e">
        <f>IF(AND('IOC Input'!#REF!="M-OP",'IOC Input'!#REF!&lt;50000),RIGHT('IOC Input'!#REF!,6),IF(AND('IOC Input'!#REF!="M-OP",'IOC Input'!#REF!&gt;=50000),RIGHT('IOC Input'!#REF!,6),""))</f>
        <v>#REF!</v>
      </c>
      <c r="K884" s="106" t="e">
        <f>IF(AND('IOC Input'!#REF!="M-OP",'IOC Input'!#REF!="C"),'IOC Input'!#REF!,"")</f>
        <v>#REF!</v>
      </c>
      <c r="L884" s="106" t="e">
        <f>IF(AND('IOC Input'!#REF!="M-OP",'IOC Input'!#REF!="D"),'IOC Input'!#REF!,"")</f>
        <v>#REF!</v>
      </c>
      <c r="M884" t="e">
        <f t="shared" si="93"/>
        <v>#REF!</v>
      </c>
    </row>
    <row r="885" spans="1:13" ht="18.75">
      <c r="A885" s="102"/>
      <c r="B885" s="103"/>
      <c r="C885" s="104"/>
      <c r="D885" s="103"/>
      <c r="E885" s="104"/>
      <c r="F885" s="103"/>
      <c r="G885" s="103"/>
      <c r="H885" s="104"/>
      <c r="I885" s="103"/>
      <c r="J885" s="105"/>
      <c r="K885" s="106"/>
      <c r="L885" s="106"/>
    </row>
    <row r="886" spans="1:13" ht="18.75">
      <c r="A886" s="102" t="s">
        <v>111</v>
      </c>
      <c r="B886" s="103" t="e">
        <f>IF(AND('IOC Input'!#REF!="M-OP",'IOC Input'!#REF!&lt;50000),"119503",IF(AND('IOC Input'!#REF!="M-OP",'IOC Input'!#REF!&gt;=50000),"119500",""))</f>
        <v>#REF!</v>
      </c>
      <c r="C886" s="104"/>
      <c r="D886" s="103"/>
      <c r="E886" s="104"/>
      <c r="F886" s="103"/>
      <c r="G886" s="103"/>
      <c r="H886" s="103" t="e">
        <f>IF(AND('IOC Input'!#REF!="M-OP",'IOC Input'!#REF!&lt;50000),'IOC Input'!#REF!,IF(AND('IOC Input'!#REF!="M-OP",'IOC Input'!#REF!&gt;=50000),'IOC Input'!#REF!,""))</f>
        <v>#REF!</v>
      </c>
      <c r="I886" s="103" t="e">
        <f>+I887</f>
        <v>#REF!</v>
      </c>
      <c r="J886" s="105" t="e">
        <f>+J887</f>
        <v>#REF!</v>
      </c>
      <c r="K886" s="106" t="e">
        <f>IF(AND('IOC Input'!#REF!="M-OP",'IOC Input'!#REF!="C"),'IOC Input'!#REF!,"")</f>
        <v>#REF!</v>
      </c>
      <c r="L886" s="106" t="e">
        <f>IF(AND('IOC Input'!#REF!="M-OP",'IOC Input'!#REF!="D"),'IOC Input'!#REF!,"")</f>
        <v>#REF!</v>
      </c>
      <c r="M886" t="e">
        <f>IF(SUM(K886:L886)&gt;0,1,0)</f>
        <v>#REF!</v>
      </c>
    </row>
    <row r="887" spans="1:13" ht="18.75">
      <c r="A887" s="102" t="s">
        <v>111</v>
      </c>
      <c r="B887" s="103" t="e">
        <f>IF(AND('IOC Input'!#REF!="M-OP",'IOC Input'!#REF!&lt;50000),'IOC Input'!#REF!,IF(AND('IOC Input'!#REF!="M-OP",'IOC Input'!#REF!&gt;=50000),'IOC Input'!#REF!,""))</f>
        <v>#REF!</v>
      </c>
      <c r="C887" s="103" t="e">
        <f>IF(AND('IOC Input'!#REF!="M-OP",'IOC Input'!#REF!&lt;50000),'IOC Input'!#REF!,IF(AND('IOC Input'!#REF!="M-OP",'IOC Input'!#REF!&gt;=50000),'IOC Input'!#REF!,""))</f>
        <v>#REF!</v>
      </c>
      <c r="D887" s="103" t="e">
        <f>IF(AND('IOC Input'!#REF!="M-OP",'IOC Input'!#REF!&lt;50000),'IOC Input'!#REF!,IF(AND('IOC Input'!#REF!="M-OP",'IOC Input'!#REF!&gt;=50000),'IOC Input'!#REF!,""))</f>
        <v>#REF!</v>
      </c>
      <c r="E887" s="103" t="e">
        <f>IF(AND('IOC Input'!#REF!="M-OP",'IOC Input'!#REF!&lt;50000),'IOC Input'!#REF!,IF(AND('IOC Input'!#REF!="M-OP",'IOC Input'!#REF!&gt;=50000),'IOC Input'!#REF!,""))</f>
        <v>#REF!</v>
      </c>
      <c r="F887" s="103" t="e">
        <f>IF(AND('IOC Input'!#REF!="M-OP",'IOC Input'!#REF!&lt;50000),'IOC Input'!#REF!,IF(AND('IOC Input'!#REF!="M-OP",'IOC Input'!#REF!&gt;=50000),'IOC Input'!#REF!,""))</f>
        <v>#REF!</v>
      </c>
      <c r="G887" s="103" t="e">
        <f>IF(AND('IOC Input'!#REF!="M-OP",'IOC Input'!#REF!&lt;50000),'IOC Input'!#REF!,IF(AND('IOC Input'!#REF!="M-OP",'IOC Input'!#REF!&gt;=50000),'IOC Input'!#REF!,""))</f>
        <v>#REF!</v>
      </c>
      <c r="H887" s="103" t="e">
        <f>IF(AND('IOC Input'!#REF!="M-OP",'IOC Input'!#REF!&lt;50000),'IOC Input'!#REF!,IF(AND('IOC Input'!#REF!="M-OP",'IOC Input'!#REF!&gt;=50000),'IOC Input'!#REF!,""))</f>
        <v>#REF!</v>
      </c>
      <c r="I887" s="103" t="e">
        <f>IF(AND('IOC Input'!#REF!="M-OP",'IOC Input'!#REF!&lt;50000),'IOC Input'!#REF!,IF(AND('IOC Input'!#REF!="M-OP",'IOC Input'!#REF!&gt;=50000),'IOC Input'!#REF!,""))</f>
        <v>#REF!</v>
      </c>
      <c r="J887" s="105" t="e">
        <f>IF(AND('IOC Input'!#REF!="M-OP",'IOC Input'!#REF!&lt;50000),RIGHT('IOC Input'!#REF!,6),IF(AND('IOC Input'!#REF!="M-OP",'IOC Input'!#REF!&gt;=50000),RIGHT('IOC Input'!#REF!,6),""))</f>
        <v>#REF!</v>
      </c>
      <c r="K887" s="106" t="e">
        <f>IF(AND('IOC Input'!#REF!="M-OP",'IOC Input'!#REF!="C"),'IOC Input'!#REF!,"")</f>
        <v>#REF!</v>
      </c>
      <c r="L887" s="106" t="e">
        <f>IF(AND('IOC Input'!#REF!="M-OP",'IOC Input'!#REF!="D"),'IOC Input'!#REF!,"")</f>
        <v>#REF!</v>
      </c>
      <c r="M887" t="e">
        <f t="shared" ref="M887:M893" si="94">IF(SUM(K887:L887)&gt;0,1,0)</f>
        <v>#REF!</v>
      </c>
    </row>
    <row r="888" spans="1:13" ht="18.75">
      <c r="A888" s="102" t="s">
        <v>111</v>
      </c>
      <c r="B888" s="103" t="e">
        <f>IF(AND('IOC Input'!#REF!="M-OP",'IOC Input'!#REF!&lt;50000),'IOC Input'!#REF!,IF(AND('IOC Input'!#REF!="M-OP",'IOC Input'!#REF!&gt;=50000),'IOC Input'!#REF!,""))</f>
        <v>#REF!</v>
      </c>
      <c r="C888" s="103" t="e">
        <f>IF(AND('IOC Input'!#REF!="M-OP",'IOC Input'!#REF!&lt;50000),'IOC Input'!#REF!,IF(AND('IOC Input'!#REF!="M-OP",'IOC Input'!#REF!&gt;=50000),'IOC Input'!#REF!,""))</f>
        <v>#REF!</v>
      </c>
      <c r="D888" s="103" t="e">
        <f>IF(AND('IOC Input'!#REF!="M-OP",'IOC Input'!#REF!&lt;50000),'IOC Input'!#REF!,IF(AND('IOC Input'!#REF!="M-OP",'IOC Input'!#REF!&gt;=50000),'IOC Input'!#REF!,""))</f>
        <v>#REF!</v>
      </c>
      <c r="E888" s="103" t="e">
        <f>IF(AND('IOC Input'!#REF!="M-OP",'IOC Input'!#REF!&lt;50000),'IOC Input'!#REF!,IF(AND('IOC Input'!#REF!="M-OP",'IOC Input'!#REF!&gt;=50000),'IOC Input'!#REF!,""))</f>
        <v>#REF!</v>
      </c>
      <c r="F888" s="103" t="e">
        <f>IF(AND('IOC Input'!#REF!="M-OP",'IOC Input'!#REF!&lt;50000),'IOC Input'!#REF!,IF(AND('IOC Input'!#REF!="M-OP",'IOC Input'!#REF!&gt;=50000),'IOC Input'!#REF!,""))</f>
        <v>#REF!</v>
      </c>
      <c r="G888" s="103" t="e">
        <f>IF(AND('IOC Input'!#REF!="M-OP",'IOC Input'!#REF!&lt;50000),'IOC Input'!#REF!,IF(AND('IOC Input'!#REF!="M-OP",'IOC Input'!#REF!&gt;=50000),'IOC Input'!#REF!,""))</f>
        <v>#REF!</v>
      </c>
      <c r="H888" s="103" t="e">
        <f>IF(AND('IOC Input'!#REF!="M-OP",'IOC Input'!#REF!&lt;50000),'IOC Input'!#REF!,IF(AND('IOC Input'!#REF!="M-OP",'IOC Input'!#REF!&gt;=50000),'IOC Input'!#REF!,""))</f>
        <v>#REF!</v>
      </c>
      <c r="I888" s="103" t="e">
        <f>IF(AND('IOC Input'!#REF!="M-OP",'IOC Input'!#REF!&lt;50000),'IOC Input'!#REF!,IF(AND('IOC Input'!#REF!="M-OP",'IOC Input'!#REF!&gt;=50000),'IOC Input'!#REF!,""))</f>
        <v>#REF!</v>
      </c>
      <c r="J888" s="105" t="e">
        <f>IF(AND('IOC Input'!#REF!="M-OP",'IOC Input'!#REF!&lt;50000),RIGHT('IOC Input'!#REF!,6),IF(AND('IOC Input'!#REF!="M-OP",'IOC Input'!#REF!&gt;=50000),RIGHT('IOC Input'!#REF!,6),""))</f>
        <v>#REF!</v>
      </c>
      <c r="K888" s="106" t="e">
        <f>IF(AND('IOC Input'!#REF!="M-OP",'IOC Input'!#REF!="C"),'IOC Input'!#REF!,"")</f>
        <v>#REF!</v>
      </c>
      <c r="L888" s="106" t="e">
        <f>IF(AND('IOC Input'!#REF!="M-OP",'IOC Input'!#REF!="D"),'IOC Input'!#REF!,"")</f>
        <v>#REF!</v>
      </c>
      <c r="M888" t="e">
        <f t="shared" si="94"/>
        <v>#REF!</v>
      </c>
    </row>
    <row r="889" spans="1:13" ht="18.75">
      <c r="A889" s="102" t="s">
        <v>111</v>
      </c>
      <c r="B889" s="103" t="e">
        <f>IF(AND('IOC Input'!#REF!="M-OP",'IOC Input'!#REF!&lt;50000),'IOC Input'!#REF!,IF(AND('IOC Input'!#REF!="M-OP",'IOC Input'!#REF!&gt;=50000),'IOC Input'!#REF!,""))</f>
        <v>#REF!</v>
      </c>
      <c r="C889" s="103" t="e">
        <f>IF(AND('IOC Input'!#REF!="M-OP",'IOC Input'!#REF!&lt;50000),'IOC Input'!#REF!,IF(AND('IOC Input'!#REF!="M-OP",'IOC Input'!#REF!&gt;=50000),'IOC Input'!#REF!,""))</f>
        <v>#REF!</v>
      </c>
      <c r="D889" s="103" t="e">
        <f>IF(AND('IOC Input'!#REF!="M-OP",'IOC Input'!#REF!&lt;50000),'IOC Input'!#REF!,IF(AND('IOC Input'!#REF!="M-OP",'IOC Input'!#REF!&gt;=50000),'IOC Input'!#REF!,""))</f>
        <v>#REF!</v>
      </c>
      <c r="E889" s="103" t="e">
        <f>IF(AND('IOC Input'!#REF!="M-OP",'IOC Input'!#REF!&lt;50000),'IOC Input'!#REF!,IF(AND('IOC Input'!#REF!="M-OP",'IOC Input'!#REF!&gt;=50000),'IOC Input'!#REF!,""))</f>
        <v>#REF!</v>
      </c>
      <c r="F889" s="103" t="e">
        <f>IF(AND('IOC Input'!#REF!="M-OP",'IOC Input'!#REF!&lt;50000),'IOC Input'!#REF!,IF(AND('IOC Input'!#REF!="M-OP",'IOC Input'!#REF!&gt;=50000),'IOC Input'!#REF!,""))</f>
        <v>#REF!</v>
      </c>
      <c r="G889" s="103" t="e">
        <f>IF(AND('IOC Input'!#REF!="M-OP",'IOC Input'!#REF!&lt;50000),'IOC Input'!#REF!,IF(AND('IOC Input'!#REF!="M-OP",'IOC Input'!#REF!&gt;=50000),'IOC Input'!#REF!,""))</f>
        <v>#REF!</v>
      </c>
      <c r="H889" s="103" t="e">
        <f>IF(AND('IOC Input'!#REF!="M-OP",'IOC Input'!#REF!&lt;50000),'IOC Input'!#REF!,IF(AND('IOC Input'!#REF!="M-OP",'IOC Input'!#REF!&gt;=50000),'IOC Input'!#REF!,""))</f>
        <v>#REF!</v>
      </c>
      <c r="I889" s="103" t="e">
        <f>IF(AND('IOC Input'!#REF!="M-OP",'IOC Input'!#REF!&lt;50000),'IOC Input'!#REF!,IF(AND('IOC Input'!#REF!="M-OP",'IOC Input'!#REF!&gt;=50000),'IOC Input'!#REF!,""))</f>
        <v>#REF!</v>
      </c>
      <c r="J889" s="105" t="e">
        <f>IF(AND('IOC Input'!#REF!="M-OP",'IOC Input'!#REF!&lt;50000),RIGHT('IOC Input'!#REF!,6),IF(AND('IOC Input'!#REF!="M-OP",'IOC Input'!#REF!&gt;=50000),RIGHT('IOC Input'!#REF!,6),""))</f>
        <v>#REF!</v>
      </c>
      <c r="K889" s="106" t="e">
        <f>IF(AND('IOC Input'!#REF!="M-OP",'IOC Input'!#REF!="C"),'IOC Input'!#REF!,"")</f>
        <v>#REF!</v>
      </c>
      <c r="L889" s="106" t="e">
        <f>IF(AND('IOC Input'!#REF!="M-OP",'IOC Input'!#REF!="D"),'IOC Input'!#REF!,"")</f>
        <v>#REF!</v>
      </c>
      <c r="M889" t="e">
        <f t="shared" si="94"/>
        <v>#REF!</v>
      </c>
    </row>
    <row r="890" spans="1:13" ht="18.75">
      <c r="A890" s="102" t="s">
        <v>111</v>
      </c>
      <c r="B890" s="103" t="e">
        <f>IF(AND('IOC Input'!#REF!="M-OP",'IOC Input'!#REF!&lt;50000),'IOC Input'!#REF!,IF(AND('IOC Input'!#REF!="M-OP",'IOC Input'!#REF!&gt;=50000),'IOC Input'!#REF!,""))</f>
        <v>#REF!</v>
      </c>
      <c r="C890" s="103" t="e">
        <f>IF(AND('IOC Input'!#REF!="M-OP",'IOC Input'!#REF!&lt;50000),'IOC Input'!#REF!,IF(AND('IOC Input'!#REF!="M-OP",'IOC Input'!#REF!&gt;=50000),'IOC Input'!#REF!,""))</f>
        <v>#REF!</v>
      </c>
      <c r="D890" s="103" t="e">
        <f>IF(AND('IOC Input'!#REF!="M-OP",'IOC Input'!#REF!&lt;50000),'IOC Input'!#REF!,IF(AND('IOC Input'!#REF!="M-OP",'IOC Input'!#REF!&gt;=50000),'IOC Input'!#REF!,""))</f>
        <v>#REF!</v>
      </c>
      <c r="E890" s="103" t="e">
        <f>IF(AND('IOC Input'!#REF!="M-OP",'IOC Input'!#REF!&lt;50000),'IOC Input'!#REF!,IF(AND('IOC Input'!#REF!="M-OP",'IOC Input'!#REF!&gt;=50000),'IOC Input'!#REF!,""))</f>
        <v>#REF!</v>
      </c>
      <c r="F890" s="103" t="e">
        <f>IF(AND('IOC Input'!#REF!="M-OP",'IOC Input'!#REF!&lt;50000),'IOC Input'!#REF!,IF(AND('IOC Input'!#REF!="M-OP",'IOC Input'!#REF!&gt;=50000),'IOC Input'!#REF!,""))</f>
        <v>#REF!</v>
      </c>
      <c r="G890" s="103" t="e">
        <f>IF(AND('IOC Input'!#REF!="M-OP",'IOC Input'!#REF!&lt;50000),'IOC Input'!#REF!,IF(AND('IOC Input'!#REF!="M-OP",'IOC Input'!#REF!&gt;=50000),'IOC Input'!#REF!,""))</f>
        <v>#REF!</v>
      </c>
      <c r="H890" s="103" t="e">
        <f>IF(AND('IOC Input'!#REF!="M-OP",'IOC Input'!#REF!&lt;50000),'IOC Input'!#REF!,IF(AND('IOC Input'!#REF!="M-OP",'IOC Input'!#REF!&gt;=50000),'IOC Input'!#REF!,""))</f>
        <v>#REF!</v>
      </c>
      <c r="I890" s="103" t="e">
        <f>IF(AND('IOC Input'!#REF!="M-OP",'IOC Input'!#REF!&lt;50000),'IOC Input'!#REF!,IF(AND('IOC Input'!#REF!="M-OP",'IOC Input'!#REF!&gt;=50000),'IOC Input'!#REF!,""))</f>
        <v>#REF!</v>
      </c>
      <c r="J890" s="105" t="e">
        <f>IF(AND('IOC Input'!#REF!="M-OP",'IOC Input'!#REF!&lt;50000),RIGHT('IOC Input'!#REF!,6),IF(AND('IOC Input'!#REF!="M-OP",'IOC Input'!#REF!&gt;=50000),RIGHT('IOC Input'!#REF!,6),""))</f>
        <v>#REF!</v>
      </c>
      <c r="K890" s="106" t="e">
        <f>IF(AND('IOC Input'!#REF!="M-OP",'IOC Input'!#REF!="C"),'IOC Input'!#REF!,"")</f>
        <v>#REF!</v>
      </c>
      <c r="L890" s="106" t="e">
        <f>IF(AND('IOC Input'!#REF!="M-OP",'IOC Input'!#REF!="D"),'IOC Input'!#REF!,"")</f>
        <v>#REF!</v>
      </c>
      <c r="M890" t="e">
        <f t="shared" si="94"/>
        <v>#REF!</v>
      </c>
    </row>
    <row r="891" spans="1:13" ht="18.75">
      <c r="A891" s="102" t="s">
        <v>111</v>
      </c>
      <c r="B891" s="103" t="e">
        <f>IF(AND('IOC Input'!#REF!="M-OP",'IOC Input'!#REF!&lt;50000),'IOC Input'!#REF!,IF(AND('IOC Input'!#REF!="M-OP",'IOC Input'!#REF!&gt;=50000),'IOC Input'!#REF!,""))</f>
        <v>#REF!</v>
      </c>
      <c r="C891" s="103" t="e">
        <f>IF(AND('IOC Input'!#REF!="M-OP",'IOC Input'!#REF!&lt;50000),'IOC Input'!#REF!,IF(AND('IOC Input'!#REF!="M-OP",'IOC Input'!#REF!&gt;=50000),'IOC Input'!#REF!,""))</f>
        <v>#REF!</v>
      </c>
      <c r="D891" s="103" t="e">
        <f>IF(AND('IOC Input'!#REF!="M-OP",'IOC Input'!#REF!&lt;50000),'IOC Input'!#REF!,IF(AND('IOC Input'!#REF!="M-OP",'IOC Input'!#REF!&gt;=50000),'IOC Input'!#REF!,""))</f>
        <v>#REF!</v>
      </c>
      <c r="E891" s="103" t="e">
        <f>IF(AND('IOC Input'!#REF!="M-OP",'IOC Input'!#REF!&lt;50000),'IOC Input'!#REF!,IF(AND('IOC Input'!#REF!="M-OP",'IOC Input'!#REF!&gt;=50000),'IOC Input'!#REF!,""))</f>
        <v>#REF!</v>
      </c>
      <c r="F891" s="103" t="e">
        <f>IF(AND('IOC Input'!#REF!="M-OP",'IOC Input'!#REF!&lt;50000),'IOC Input'!#REF!,IF(AND('IOC Input'!#REF!="M-OP",'IOC Input'!#REF!&gt;=50000),'IOC Input'!#REF!,""))</f>
        <v>#REF!</v>
      </c>
      <c r="G891" s="103" t="e">
        <f>IF(AND('IOC Input'!#REF!="M-OP",'IOC Input'!#REF!&lt;50000),'IOC Input'!#REF!,IF(AND('IOC Input'!#REF!="M-OP",'IOC Input'!#REF!&gt;=50000),'IOC Input'!#REF!,""))</f>
        <v>#REF!</v>
      </c>
      <c r="H891" s="103" t="e">
        <f>IF(AND('IOC Input'!#REF!="M-OP",'IOC Input'!#REF!&lt;50000),'IOC Input'!#REF!,IF(AND('IOC Input'!#REF!="M-OP",'IOC Input'!#REF!&gt;=50000),'IOC Input'!#REF!,""))</f>
        <v>#REF!</v>
      </c>
      <c r="I891" s="103" t="e">
        <f>IF(AND('IOC Input'!#REF!="M-OP",'IOC Input'!#REF!&lt;50000),'IOC Input'!#REF!,IF(AND('IOC Input'!#REF!="M-OP",'IOC Input'!#REF!&gt;=50000),'IOC Input'!#REF!,""))</f>
        <v>#REF!</v>
      </c>
      <c r="J891" s="105" t="e">
        <f>IF(AND('IOC Input'!#REF!="M-OP",'IOC Input'!#REF!&lt;50000),RIGHT('IOC Input'!#REF!,6),IF(AND('IOC Input'!#REF!="M-OP",'IOC Input'!#REF!&gt;=50000),RIGHT('IOC Input'!#REF!,6),""))</f>
        <v>#REF!</v>
      </c>
      <c r="K891" s="106" t="e">
        <f>IF(AND('IOC Input'!#REF!="M-OP",'IOC Input'!#REF!="C"),'IOC Input'!#REF!,"")</f>
        <v>#REF!</v>
      </c>
      <c r="L891" s="106" t="e">
        <f>IF(AND('IOC Input'!#REF!="M-OP",'IOC Input'!#REF!="D"),'IOC Input'!#REF!,"")</f>
        <v>#REF!</v>
      </c>
      <c r="M891" t="e">
        <f t="shared" si="94"/>
        <v>#REF!</v>
      </c>
    </row>
    <row r="892" spans="1:13" ht="18.75">
      <c r="A892" s="102" t="s">
        <v>111</v>
      </c>
      <c r="B892" s="103" t="e">
        <f>IF(AND('IOC Input'!#REF!="M-OP",'IOC Input'!#REF!&lt;50000),'IOC Input'!#REF!,IF(AND('IOC Input'!#REF!="M-OP",'IOC Input'!#REF!&gt;=50000),'IOC Input'!#REF!,""))</f>
        <v>#REF!</v>
      </c>
      <c r="C892" s="103" t="e">
        <f>IF(AND('IOC Input'!#REF!="M-OP",'IOC Input'!#REF!&lt;50000),'IOC Input'!#REF!,IF(AND('IOC Input'!#REF!="M-OP",'IOC Input'!#REF!&gt;=50000),'IOC Input'!#REF!,""))</f>
        <v>#REF!</v>
      </c>
      <c r="D892" s="103" t="e">
        <f>IF(AND('IOC Input'!#REF!="M-OP",'IOC Input'!#REF!&lt;50000),'IOC Input'!#REF!,IF(AND('IOC Input'!#REF!="M-OP",'IOC Input'!#REF!&gt;=50000),'IOC Input'!#REF!,""))</f>
        <v>#REF!</v>
      </c>
      <c r="E892" s="103" t="e">
        <f>IF(AND('IOC Input'!#REF!="M-OP",'IOC Input'!#REF!&lt;50000),'IOC Input'!#REF!,IF(AND('IOC Input'!#REF!="M-OP",'IOC Input'!#REF!&gt;=50000),'IOC Input'!#REF!,""))</f>
        <v>#REF!</v>
      </c>
      <c r="F892" s="103" t="e">
        <f>IF(AND('IOC Input'!#REF!="M-OP",'IOC Input'!#REF!&lt;50000),'IOC Input'!#REF!,IF(AND('IOC Input'!#REF!="M-OP",'IOC Input'!#REF!&gt;=50000),'IOC Input'!#REF!,""))</f>
        <v>#REF!</v>
      </c>
      <c r="G892" s="103" t="e">
        <f>IF(AND('IOC Input'!#REF!="M-OP",'IOC Input'!#REF!&lt;50000),'IOC Input'!#REF!,IF(AND('IOC Input'!#REF!="M-OP",'IOC Input'!#REF!&gt;=50000),'IOC Input'!#REF!,""))</f>
        <v>#REF!</v>
      </c>
      <c r="H892" s="103" t="e">
        <f>IF(AND('IOC Input'!#REF!="M-OP",'IOC Input'!#REF!&lt;50000),'IOC Input'!#REF!,IF(AND('IOC Input'!#REF!="M-OP",'IOC Input'!#REF!&gt;=50000),'IOC Input'!#REF!,""))</f>
        <v>#REF!</v>
      </c>
      <c r="I892" s="103" t="e">
        <f>IF(AND('IOC Input'!#REF!="M-OP",'IOC Input'!#REF!&lt;50000),'IOC Input'!#REF!,IF(AND('IOC Input'!#REF!="M-OP",'IOC Input'!#REF!&gt;=50000),'IOC Input'!#REF!,""))</f>
        <v>#REF!</v>
      </c>
      <c r="J892" s="105" t="e">
        <f>IF(AND('IOC Input'!#REF!="M-OP",'IOC Input'!#REF!&lt;50000),RIGHT('IOC Input'!#REF!,6),IF(AND('IOC Input'!#REF!="M-OP",'IOC Input'!#REF!&gt;=50000),RIGHT('IOC Input'!#REF!,6),""))</f>
        <v>#REF!</v>
      </c>
      <c r="K892" s="106" t="e">
        <f>IF(AND('IOC Input'!#REF!="M-OP",'IOC Input'!#REF!="C"),'IOC Input'!#REF!,"")</f>
        <v>#REF!</v>
      </c>
      <c r="L892" s="106" t="e">
        <f>IF(AND('IOC Input'!#REF!="M-OP",'IOC Input'!#REF!="D"),'IOC Input'!#REF!,"")</f>
        <v>#REF!</v>
      </c>
      <c r="M892" t="e">
        <f t="shared" si="94"/>
        <v>#REF!</v>
      </c>
    </row>
    <row r="893" spans="1:13" ht="18.75">
      <c r="A893" s="102" t="s">
        <v>111</v>
      </c>
      <c r="B893" s="103" t="e">
        <f>IF(AND('IOC Input'!#REF!="M-OP",'IOC Input'!#REF!&lt;50000),'IOC Input'!#REF!,IF(AND('IOC Input'!#REF!="M-OP",'IOC Input'!#REF!&gt;=50000),'IOC Input'!#REF!,""))</f>
        <v>#REF!</v>
      </c>
      <c r="C893" s="103" t="e">
        <f>IF(AND('IOC Input'!#REF!="M-OP",'IOC Input'!#REF!&lt;50000),'IOC Input'!#REF!,IF(AND('IOC Input'!#REF!="M-OP",'IOC Input'!#REF!&gt;=50000),'IOC Input'!#REF!,""))</f>
        <v>#REF!</v>
      </c>
      <c r="D893" s="103" t="e">
        <f>IF(AND('IOC Input'!#REF!="M-OP",'IOC Input'!#REF!&lt;50000),'IOC Input'!#REF!,IF(AND('IOC Input'!#REF!="M-OP",'IOC Input'!#REF!&gt;=50000),'IOC Input'!#REF!,""))</f>
        <v>#REF!</v>
      </c>
      <c r="E893" s="103" t="e">
        <f>IF(AND('IOC Input'!#REF!="M-OP",'IOC Input'!#REF!&lt;50000),'IOC Input'!#REF!,IF(AND('IOC Input'!#REF!="M-OP",'IOC Input'!#REF!&gt;=50000),'IOC Input'!#REF!,""))</f>
        <v>#REF!</v>
      </c>
      <c r="F893" s="103" t="e">
        <f>IF(AND('IOC Input'!#REF!="M-OP",'IOC Input'!#REF!&lt;50000),'IOC Input'!#REF!,IF(AND('IOC Input'!#REF!="M-OP",'IOC Input'!#REF!&gt;=50000),'IOC Input'!#REF!,""))</f>
        <v>#REF!</v>
      </c>
      <c r="G893" s="103" t="e">
        <f>IF(AND('IOC Input'!#REF!="M-OP",'IOC Input'!#REF!&lt;50000),'IOC Input'!#REF!,IF(AND('IOC Input'!#REF!="M-OP",'IOC Input'!#REF!&gt;=50000),'IOC Input'!#REF!,""))</f>
        <v>#REF!</v>
      </c>
      <c r="H893" s="107"/>
      <c r="I893" s="103" t="e">
        <f>IF(AND('IOC Input'!#REF!="M-OP",'IOC Input'!#REF!&lt;50000),'IOC Input'!#REF!,IF(AND('IOC Input'!#REF!="M-OP",'IOC Input'!#REF!&gt;=50000),'IOC Input'!#REF!,""))</f>
        <v>#REF!</v>
      </c>
      <c r="J893" s="105" t="e">
        <f>IF(AND('IOC Input'!#REF!="M-OP",'IOC Input'!#REF!&lt;50000),RIGHT('IOC Input'!#REF!,6),IF(AND('IOC Input'!#REF!="M-OP",'IOC Input'!#REF!&gt;=50000),RIGHT('IOC Input'!#REF!,6),""))</f>
        <v>#REF!</v>
      </c>
      <c r="K893" s="106" t="e">
        <f>IF(AND('IOC Input'!#REF!="M-OP",'IOC Input'!#REF!="C"),'IOC Input'!#REF!,"")</f>
        <v>#REF!</v>
      </c>
      <c r="L893" s="106" t="e">
        <f>IF(AND('IOC Input'!#REF!="M-OP",'IOC Input'!#REF!="D"),'IOC Input'!#REF!,"")</f>
        <v>#REF!</v>
      </c>
      <c r="M893" t="e">
        <f t="shared" si="94"/>
        <v>#REF!</v>
      </c>
    </row>
    <row r="894" spans="1:13" ht="18.75">
      <c r="A894" s="102"/>
      <c r="B894" s="103"/>
      <c r="C894" s="104"/>
      <c r="D894" s="103"/>
      <c r="E894" s="104"/>
      <c r="F894" s="103"/>
      <c r="G894" s="103"/>
      <c r="H894" s="104"/>
      <c r="I894" s="103"/>
      <c r="J894" s="105"/>
      <c r="K894" s="106"/>
      <c r="L894" s="106"/>
    </row>
    <row r="895" spans="1:13" ht="18.75">
      <c r="A895" s="102" t="s">
        <v>111</v>
      </c>
      <c r="B895" s="103" t="e">
        <f>IF(AND('IOC Input'!#REF!="M-OP",'IOC Input'!#REF!&lt;50000),"119503",IF(AND('IOC Input'!#REF!="M-OP",'IOC Input'!#REF!&gt;=50000),"119500",""))</f>
        <v>#REF!</v>
      </c>
      <c r="C895" s="104"/>
      <c r="D895" s="103"/>
      <c r="E895" s="104"/>
      <c r="F895" s="103"/>
      <c r="G895" s="103"/>
      <c r="H895" s="103" t="e">
        <f>IF(AND('IOC Input'!#REF!="M-OP",'IOC Input'!#REF!&lt;50000),'IOC Input'!#REF!,IF(AND('IOC Input'!#REF!="M-OP",'IOC Input'!#REF!&gt;=50000),'IOC Input'!#REF!,""))</f>
        <v>#REF!</v>
      </c>
      <c r="I895" s="103" t="e">
        <f>+I896</f>
        <v>#REF!</v>
      </c>
      <c r="J895" s="105" t="e">
        <f>+J896</f>
        <v>#REF!</v>
      </c>
      <c r="K895" s="106" t="e">
        <f>IF(AND('IOC Input'!#REF!="M-OP",'IOC Input'!#REF!="C"),'IOC Input'!#REF!,"")</f>
        <v>#REF!</v>
      </c>
      <c r="L895" s="106" t="e">
        <f>IF(AND('IOC Input'!#REF!="M-OP",'IOC Input'!#REF!="D"),'IOC Input'!#REF!,"")</f>
        <v>#REF!</v>
      </c>
      <c r="M895" t="e">
        <f>IF(SUM(K895:L895)&gt;0,1,0)</f>
        <v>#REF!</v>
      </c>
    </row>
    <row r="896" spans="1:13" ht="18.75">
      <c r="A896" s="102" t="s">
        <v>111</v>
      </c>
      <c r="B896" s="103" t="e">
        <f>IF(AND('IOC Input'!#REF!="M-OP",'IOC Input'!#REF!&lt;50000),'IOC Input'!#REF!,IF(AND('IOC Input'!#REF!="M-OP",'IOC Input'!#REF!&gt;=50000),'IOC Input'!#REF!,""))</f>
        <v>#REF!</v>
      </c>
      <c r="C896" s="103" t="e">
        <f>IF(AND('IOC Input'!#REF!="M-OP",'IOC Input'!#REF!&lt;50000),'IOC Input'!#REF!,IF(AND('IOC Input'!#REF!="M-OP",'IOC Input'!#REF!&gt;=50000),'IOC Input'!#REF!,""))</f>
        <v>#REF!</v>
      </c>
      <c r="D896" s="103" t="e">
        <f>IF(AND('IOC Input'!#REF!="M-OP",'IOC Input'!#REF!&lt;50000),'IOC Input'!#REF!,IF(AND('IOC Input'!#REF!="M-OP",'IOC Input'!#REF!&gt;=50000),'IOC Input'!#REF!,""))</f>
        <v>#REF!</v>
      </c>
      <c r="E896" s="103" t="e">
        <f>IF(AND('IOC Input'!#REF!="M-OP",'IOC Input'!#REF!&lt;50000),'IOC Input'!#REF!,IF(AND('IOC Input'!#REF!="M-OP",'IOC Input'!#REF!&gt;=50000),'IOC Input'!#REF!,""))</f>
        <v>#REF!</v>
      </c>
      <c r="F896" s="103" t="e">
        <f>IF(AND('IOC Input'!#REF!="M-OP",'IOC Input'!#REF!&lt;50000),'IOC Input'!#REF!,IF(AND('IOC Input'!#REF!="M-OP",'IOC Input'!#REF!&gt;=50000),'IOC Input'!#REF!,""))</f>
        <v>#REF!</v>
      </c>
      <c r="G896" s="103" t="e">
        <f>IF(AND('IOC Input'!#REF!="M-OP",'IOC Input'!#REF!&lt;50000),'IOC Input'!#REF!,IF(AND('IOC Input'!#REF!="M-OP",'IOC Input'!#REF!&gt;=50000),'IOC Input'!#REF!,""))</f>
        <v>#REF!</v>
      </c>
      <c r="H896" s="103" t="e">
        <f>IF(AND('IOC Input'!#REF!="M-OP",'IOC Input'!#REF!&lt;50000),'IOC Input'!#REF!,IF(AND('IOC Input'!#REF!="M-OP",'IOC Input'!#REF!&gt;=50000),'IOC Input'!#REF!,""))</f>
        <v>#REF!</v>
      </c>
      <c r="I896" s="103" t="e">
        <f>IF(AND('IOC Input'!#REF!="M-OP",'IOC Input'!#REF!&lt;50000),'IOC Input'!#REF!,IF(AND('IOC Input'!#REF!="M-OP",'IOC Input'!#REF!&gt;=50000),'IOC Input'!#REF!,""))</f>
        <v>#REF!</v>
      </c>
      <c r="J896" s="105" t="e">
        <f>IF(AND('IOC Input'!#REF!="M-OP",'IOC Input'!#REF!&lt;50000),RIGHT('IOC Input'!#REF!,6),IF(AND('IOC Input'!#REF!="M-OP",'IOC Input'!#REF!&gt;=50000),RIGHT('IOC Input'!#REF!,6),""))</f>
        <v>#REF!</v>
      </c>
      <c r="K896" s="106" t="e">
        <f>IF(AND('IOC Input'!#REF!="M-OP",'IOC Input'!#REF!="C"),'IOC Input'!#REF!,"")</f>
        <v>#REF!</v>
      </c>
      <c r="L896" s="106" t="e">
        <f>IF(AND('IOC Input'!#REF!="M-OP",'IOC Input'!#REF!="D"),'IOC Input'!#REF!,"")</f>
        <v>#REF!</v>
      </c>
      <c r="M896" t="e">
        <f t="shared" ref="M896:M902" si="95">IF(SUM(K896:L896)&gt;0,1,0)</f>
        <v>#REF!</v>
      </c>
    </row>
    <row r="897" spans="1:13" ht="18.75">
      <c r="A897" s="102" t="s">
        <v>111</v>
      </c>
      <c r="B897" s="103" t="e">
        <f>IF(AND('IOC Input'!#REF!="M-OP",'IOC Input'!#REF!&lt;50000),'IOC Input'!#REF!,IF(AND('IOC Input'!#REF!="M-OP",'IOC Input'!#REF!&gt;=50000),'IOC Input'!#REF!,""))</f>
        <v>#REF!</v>
      </c>
      <c r="C897" s="103" t="e">
        <f>IF(AND('IOC Input'!#REF!="M-OP",'IOC Input'!#REF!&lt;50000),'IOC Input'!#REF!,IF(AND('IOC Input'!#REF!="M-OP",'IOC Input'!#REF!&gt;=50000),'IOC Input'!#REF!,""))</f>
        <v>#REF!</v>
      </c>
      <c r="D897" s="103" t="e">
        <f>IF(AND('IOC Input'!#REF!="M-OP",'IOC Input'!#REF!&lt;50000),'IOC Input'!#REF!,IF(AND('IOC Input'!#REF!="M-OP",'IOC Input'!#REF!&gt;=50000),'IOC Input'!#REF!,""))</f>
        <v>#REF!</v>
      </c>
      <c r="E897" s="103" t="e">
        <f>IF(AND('IOC Input'!#REF!="M-OP",'IOC Input'!#REF!&lt;50000),'IOC Input'!#REF!,IF(AND('IOC Input'!#REF!="M-OP",'IOC Input'!#REF!&gt;=50000),'IOC Input'!#REF!,""))</f>
        <v>#REF!</v>
      </c>
      <c r="F897" s="103" t="e">
        <f>IF(AND('IOC Input'!#REF!="M-OP",'IOC Input'!#REF!&lt;50000),'IOC Input'!#REF!,IF(AND('IOC Input'!#REF!="M-OP",'IOC Input'!#REF!&gt;=50000),'IOC Input'!#REF!,""))</f>
        <v>#REF!</v>
      </c>
      <c r="G897" s="103" t="e">
        <f>IF(AND('IOC Input'!#REF!="M-OP",'IOC Input'!#REF!&lt;50000),'IOC Input'!#REF!,IF(AND('IOC Input'!#REF!="M-OP",'IOC Input'!#REF!&gt;=50000),'IOC Input'!#REF!,""))</f>
        <v>#REF!</v>
      </c>
      <c r="H897" s="103" t="e">
        <f>IF(AND('IOC Input'!#REF!="M-OP",'IOC Input'!#REF!&lt;50000),'IOC Input'!#REF!,IF(AND('IOC Input'!#REF!="M-OP",'IOC Input'!#REF!&gt;=50000),'IOC Input'!#REF!,""))</f>
        <v>#REF!</v>
      </c>
      <c r="I897" s="103" t="e">
        <f>IF(AND('IOC Input'!#REF!="M-OP",'IOC Input'!#REF!&lt;50000),'IOC Input'!#REF!,IF(AND('IOC Input'!#REF!="M-OP",'IOC Input'!#REF!&gt;=50000),'IOC Input'!#REF!,""))</f>
        <v>#REF!</v>
      </c>
      <c r="J897" s="105" t="e">
        <f>IF(AND('IOC Input'!#REF!="M-OP",'IOC Input'!#REF!&lt;50000),RIGHT('IOC Input'!#REF!,6),IF(AND('IOC Input'!#REF!="M-OP",'IOC Input'!#REF!&gt;=50000),RIGHT('IOC Input'!#REF!,6),""))</f>
        <v>#REF!</v>
      </c>
      <c r="K897" s="106" t="e">
        <f>IF(AND('IOC Input'!#REF!="M-OP",'IOC Input'!#REF!="C"),'IOC Input'!#REF!,"")</f>
        <v>#REF!</v>
      </c>
      <c r="L897" s="106" t="e">
        <f>IF(AND('IOC Input'!#REF!="M-OP",'IOC Input'!#REF!="D"),'IOC Input'!#REF!,"")</f>
        <v>#REF!</v>
      </c>
      <c r="M897" t="e">
        <f t="shared" si="95"/>
        <v>#REF!</v>
      </c>
    </row>
    <row r="898" spans="1:13" ht="18.75">
      <c r="A898" s="102" t="s">
        <v>111</v>
      </c>
      <c r="B898" s="103" t="e">
        <f>IF(AND('IOC Input'!#REF!="M-OP",'IOC Input'!#REF!&lt;50000),'IOC Input'!#REF!,IF(AND('IOC Input'!#REF!="M-OP",'IOC Input'!#REF!&gt;=50000),'IOC Input'!#REF!,""))</f>
        <v>#REF!</v>
      </c>
      <c r="C898" s="103" t="e">
        <f>IF(AND('IOC Input'!#REF!="M-OP",'IOC Input'!#REF!&lt;50000),'IOC Input'!#REF!,IF(AND('IOC Input'!#REF!="M-OP",'IOC Input'!#REF!&gt;=50000),'IOC Input'!#REF!,""))</f>
        <v>#REF!</v>
      </c>
      <c r="D898" s="103" t="e">
        <f>IF(AND('IOC Input'!#REF!="M-OP",'IOC Input'!#REF!&lt;50000),'IOC Input'!#REF!,IF(AND('IOC Input'!#REF!="M-OP",'IOC Input'!#REF!&gt;=50000),'IOC Input'!#REF!,""))</f>
        <v>#REF!</v>
      </c>
      <c r="E898" s="103" t="e">
        <f>IF(AND('IOC Input'!#REF!="M-OP",'IOC Input'!#REF!&lt;50000),'IOC Input'!#REF!,IF(AND('IOC Input'!#REF!="M-OP",'IOC Input'!#REF!&gt;=50000),'IOC Input'!#REF!,""))</f>
        <v>#REF!</v>
      </c>
      <c r="F898" s="103" t="e">
        <f>IF(AND('IOC Input'!#REF!="M-OP",'IOC Input'!#REF!&lt;50000),'IOC Input'!#REF!,IF(AND('IOC Input'!#REF!="M-OP",'IOC Input'!#REF!&gt;=50000),'IOC Input'!#REF!,""))</f>
        <v>#REF!</v>
      </c>
      <c r="G898" s="103" t="e">
        <f>IF(AND('IOC Input'!#REF!="M-OP",'IOC Input'!#REF!&lt;50000),'IOC Input'!#REF!,IF(AND('IOC Input'!#REF!="M-OP",'IOC Input'!#REF!&gt;=50000),'IOC Input'!#REF!,""))</f>
        <v>#REF!</v>
      </c>
      <c r="H898" s="103" t="e">
        <f>IF(AND('IOC Input'!#REF!="M-OP",'IOC Input'!#REF!&lt;50000),'IOC Input'!#REF!,IF(AND('IOC Input'!#REF!="M-OP",'IOC Input'!#REF!&gt;=50000),'IOC Input'!#REF!,""))</f>
        <v>#REF!</v>
      </c>
      <c r="I898" s="103" t="e">
        <f>IF(AND('IOC Input'!#REF!="M-OP",'IOC Input'!#REF!&lt;50000),'IOC Input'!#REF!,IF(AND('IOC Input'!#REF!="M-OP",'IOC Input'!#REF!&gt;=50000),'IOC Input'!#REF!,""))</f>
        <v>#REF!</v>
      </c>
      <c r="J898" s="105" t="e">
        <f>IF(AND('IOC Input'!#REF!="M-OP",'IOC Input'!#REF!&lt;50000),RIGHT('IOC Input'!#REF!,6),IF(AND('IOC Input'!#REF!="M-OP",'IOC Input'!#REF!&gt;=50000),RIGHT('IOC Input'!#REF!,6),""))</f>
        <v>#REF!</v>
      </c>
      <c r="K898" s="106" t="e">
        <f>IF(AND('IOC Input'!#REF!="M-OP",'IOC Input'!#REF!="C"),'IOC Input'!#REF!,"")</f>
        <v>#REF!</v>
      </c>
      <c r="L898" s="106" t="e">
        <f>IF(AND('IOC Input'!#REF!="M-OP",'IOC Input'!#REF!="D"),'IOC Input'!#REF!,"")</f>
        <v>#REF!</v>
      </c>
      <c r="M898" t="e">
        <f t="shared" si="95"/>
        <v>#REF!</v>
      </c>
    </row>
    <row r="899" spans="1:13" ht="18.75">
      <c r="A899" s="102" t="s">
        <v>111</v>
      </c>
      <c r="B899" s="103" t="e">
        <f>IF(AND('IOC Input'!#REF!="M-OP",'IOC Input'!#REF!&lt;50000),'IOC Input'!#REF!,IF(AND('IOC Input'!#REF!="M-OP",'IOC Input'!#REF!&gt;=50000),'IOC Input'!#REF!,""))</f>
        <v>#REF!</v>
      </c>
      <c r="C899" s="103" t="e">
        <f>IF(AND('IOC Input'!#REF!="M-OP",'IOC Input'!#REF!&lt;50000),'IOC Input'!#REF!,IF(AND('IOC Input'!#REF!="M-OP",'IOC Input'!#REF!&gt;=50000),'IOC Input'!#REF!,""))</f>
        <v>#REF!</v>
      </c>
      <c r="D899" s="103" t="e">
        <f>IF(AND('IOC Input'!#REF!="M-OP",'IOC Input'!#REF!&lt;50000),'IOC Input'!#REF!,IF(AND('IOC Input'!#REF!="M-OP",'IOC Input'!#REF!&gt;=50000),'IOC Input'!#REF!,""))</f>
        <v>#REF!</v>
      </c>
      <c r="E899" s="103" t="e">
        <f>IF(AND('IOC Input'!#REF!="M-OP",'IOC Input'!#REF!&lt;50000),'IOC Input'!#REF!,IF(AND('IOC Input'!#REF!="M-OP",'IOC Input'!#REF!&gt;=50000),'IOC Input'!#REF!,""))</f>
        <v>#REF!</v>
      </c>
      <c r="F899" s="103" t="e">
        <f>IF(AND('IOC Input'!#REF!="M-OP",'IOC Input'!#REF!&lt;50000),'IOC Input'!#REF!,IF(AND('IOC Input'!#REF!="M-OP",'IOC Input'!#REF!&gt;=50000),'IOC Input'!#REF!,""))</f>
        <v>#REF!</v>
      </c>
      <c r="G899" s="103" t="e">
        <f>IF(AND('IOC Input'!#REF!="M-OP",'IOC Input'!#REF!&lt;50000),'IOC Input'!#REF!,IF(AND('IOC Input'!#REF!="M-OP",'IOC Input'!#REF!&gt;=50000),'IOC Input'!#REF!,""))</f>
        <v>#REF!</v>
      </c>
      <c r="H899" s="103" t="e">
        <f>IF(AND('IOC Input'!#REF!="M-OP",'IOC Input'!#REF!&lt;50000),'IOC Input'!#REF!,IF(AND('IOC Input'!#REF!="M-OP",'IOC Input'!#REF!&gt;=50000),'IOC Input'!#REF!,""))</f>
        <v>#REF!</v>
      </c>
      <c r="I899" s="103" t="e">
        <f>IF(AND('IOC Input'!#REF!="M-OP",'IOC Input'!#REF!&lt;50000),'IOC Input'!#REF!,IF(AND('IOC Input'!#REF!="M-OP",'IOC Input'!#REF!&gt;=50000),'IOC Input'!#REF!,""))</f>
        <v>#REF!</v>
      </c>
      <c r="J899" s="105" t="e">
        <f>IF(AND('IOC Input'!#REF!="M-OP",'IOC Input'!#REF!&lt;50000),RIGHT('IOC Input'!#REF!,6),IF(AND('IOC Input'!#REF!="M-OP",'IOC Input'!#REF!&gt;=50000),RIGHT('IOC Input'!#REF!,6),""))</f>
        <v>#REF!</v>
      </c>
      <c r="K899" s="106" t="e">
        <f>IF(AND('IOC Input'!#REF!="M-OP",'IOC Input'!#REF!="C"),'IOC Input'!#REF!,"")</f>
        <v>#REF!</v>
      </c>
      <c r="L899" s="106" t="e">
        <f>IF(AND('IOC Input'!#REF!="M-OP",'IOC Input'!#REF!="D"),'IOC Input'!#REF!,"")</f>
        <v>#REF!</v>
      </c>
      <c r="M899" t="e">
        <f t="shared" si="95"/>
        <v>#REF!</v>
      </c>
    </row>
    <row r="900" spans="1:13" ht="18.75">
      <c r="A900" s="102" t="s">
        <v>111</v>
      </c>
      <c r="B900" s="103" t="e">
        <f>IF(AND('IOC Input'!#REF!="M-OP",'IOC Input'!#REF!&lt;50000),'IOC Input'!#REF!,IF(AND('IOC Input'!#REF!="M-OP",'IOC Input'!#REF!&gt;=50000),'IOC Input'!#REF!,""))</f>
        <v>#REF!</v>
      </c>
      <c r="C900" s="103" t="e">
        <f>IF(AND('IOC Input'!#REF!="M-OP",'IOC Input'!#REF!&lt;50000),'IOC Input'!#REF!,IF(AND('IOC Input'!#REF!="M-OP",'IOC Input'!#REF!&gt;=50000),'IOC Input'!#REF!,""))</f>
        <v>#REF!</v>
      </c>
      <c r="D900" s="103" t="e">
        <f>IF(AND('IOC Input'!#REF!="M-OP",'IOC Input'!#REF!&lt;50000),'IOC Input'!#REF!,IF(AND('IOC Input'!#REF!="M-OP",'IOC Input'!#REF!&gt;=50000),'IOC Input'!#REF!,""))</f>
        <v>#REF!</v>
      </c>
      <c r="E900" s="103" t="e">
        <f>IF(AND('IOC Input'!#REF!="M-OP",'IOC Input'!#REF!&lt;50000),'IOC Input'!#REF!,IF(AND('IOC Input'!#REF!="M-OP",'IOC Input'!#REF!&gt;=50000),'IOC Input'!#REF!,""))</f>
        <v>#REF!</v>
      </c>
      <c r="F900" s="103" t="e">
        <f>IF(AND('IOC Input'!#REF!="M-OP",'IOC Input'!#REF!&lt;50000),'IOC Input'!#REF!,IF(AND('IOC Input'!#REF!="M-OP",'IOC Input'!#REF!&gt;=50000),'IOC Input'!#REF!,""))</f>
        <v>#REF!</v>
      </c>
      <c r="G900" s="103" t="e">
        <f>IF(AND('IOC Input'!#REF!="M-OP",'IOC Input'!#REF!&lt;50000),'IOC Input'!#REF!,IF(AND('IOC Input'!#REF!="M-OP",'IOC Input'!#REF!&gt;=50000),'IOC Input'!#REF!,""))</f>
        <v>#REF!</v>
      </c>
      <c r="H900" s="103" t="e">
        <f>IF(AND('IOC Input'!#REF!="M-OP",'IOC Input'!#REF!&lt;50000),'IOC Input'!#REF!,IF(AND('IOC Input'!#REF!="M-OP",'IOC Input'!#REF!&gt;=50000),'IOC Input'!#REF!,""))</f>
        <v>#REF!</v>
      </c>
      <c r="I900" s="103" t="e">
        <f>IF(AND('IOC Input'!#REF!="M-OP",'IOC Input'!#REF!&lt;50000),'IOC Input'!#REF!,IF(AND('IOC Input'!#REF!="M-OP",'IOC Input'!#REF!&gt;=50000),'IOC Input'!#REF!,""))</f>
        <v>#REF!</v>
      </c>
      <c r="J900" s="105" t="e">
        <f>IF(AND('IOC Input'!#REF!="M-OP",'IOC Input'!#REF!&lt;50000),RIGHT('IOC Input'!#REF!,6),IF(AND('IOC Input'!#REF!="M-OP",'IOC Input'!#REF!&gt;=50000),RIGHT('IOC Input'!#REF!,6),""))</f>
        <v>#REF!</v>
      </c>
      <c r="K900" s="106" t="e">
        <f>IF(AND('IOC Input'!#REF!="M-OP",'IOC Input'!#REF!="C"),'IOC Input'!#REF!,"")</f>
        <v>#REF!</v>
      </c>
      <c r="L900" s="106" t="e">
        <f>IF(AND('IOC Input'!#REF!="M-OP",'IOC Input'!#REF!="D"),'IOC Input'!#REF!,"")</f>
        <v>#REF!</v>
      </c>
      <c r="M900" t="e">
        <f t="shared" si="95"/>
        <v>#REF!</v>
      </c>
    </row>
    <row r="901" spans="1:13" ht="18.75">
      <c r="A901" s="102" t="s">
        <v>111</v>
      </c>
      <c r="B901" s="103" t="e">
        <f>IF(AND('IOC Input'!#REF!="M-OP",'IOC Input'!#REF!&lt;50000),'IOC Input'!#REF!,IF(AND('IOC Input'!#REF!="M-OP",'IOC Input'!#REF!&gt;=50000),'IOC Input'!#REF!,""))</f>
        <v>#REF!</v>
      </c>
      <c r="C901" s="103" t="e">
        <f>IF(AND('IOC Input'!#REF!="M-OP",'IOC Input'!#REF!&lt;50000),'IOC Input'!#REF!,IF(AND('IOC Input'!#REF!="M-OP",'IOC Input'!#REF!&gt;=50000),'IOC Input'!#REF!,""))</f>
        <v>#REF!</v>
      </c>
      <c r="D901" s="103" t="e">
        <f>IF(AND('IOC Input'!#REF!="M-OP",'IOC Input'!#REF!&lt;50000),'IOC Input'!#REF!,IF(AND('IOC Input'!#REF!="M-OP",'IOC Input'!#REF!&gt;=50000),'IOC Input'!#REF!,""))</f>
        <v>#REF!</v>
      </c>
      <c r="E901" s="103" t="e">
        <f>IF(AND('IOC Input'!#REF!="M-OP",'IOC Input'!#REF!&lt;50000),'IOC Input'!#REF!,IF(AND('IOC Input'!#REF!="M-OP",'IOC Input'!#REF!&gt;=50000),'IOC Input'!#REF!,""))</f>
        <v>#REF!</v>
      </c>
      <c r="F901" s="103" t="e">
        <f>IF(AND('IOC Input'!#REF!="M-OP",'IOC Input'!#REF!&lt;50000),'IOC Input'!#REF!,IF(AND('IOC Input'!#REF!="M-OP",'IOC Input'!#REF!&gt;=50000),'IOC Input'!#REF!,""))</f>
        <v>#REF!</v>
      </c>
      <c r="G901" s="103" t="e">
        <f>IF(AND('IOC Input'!#REF!="M-OP",'IOC Input'!#REF!&lt;50000),'IOC Input'!#REF!,IF(AND('IOC Input'!#REF!="M-OP",'IOC Input'!#REF!&gt;=50000),'IOC Input'!#REF!,""))</f>
        <v>#REF!</v>
      </c>
      <c r="H901" s="103" t="e">
        <f>IF(AND('IOC Input'!#REF!="M-OP",'IOC Input'!#REF!&lt;50000),'IOC Input'!#REF!,IF(AND('IOC Input'!#REF!="M-OP",'IOC Input'!#REF!&gt;=50000),'IOC Input'!#REF!,""))</f>
        <v>#REF!</v>
      </c>
      <c r="I901" s="103" t="e">
        <f>IF(AND('IOC Input'!#REF!="M-OP",'IOC Input'!#REF!&lt;50000),'IOC Input'!#REF!,IF(AND('IOC Input'!#REF!="M-OP",'IOC Input'!#REF!&gt;=50000),'IOC Input'!#REF!,""))</f>
        <v>#REF!</v>
      </c>
      <c r="J901" s="105" t="e">
        <f>IF(AND('IOC Input'!#REF!="M-OP",'IOC Input'!#REF!&lt;50000),RIGHT('IOC Input'!#REF!,6),IF(AND('IOC Input'!#REF!="M-OP",'IOC Input'!#REF!&gt;=50000),RIGHT('IOC Input'!#REF!,6),""))</f>
        <v>#REF!</v>
      </c>
      <c r="K901" s="106" t="e">
        <f>IF(AND('IOC Input'!#REF!="M-OP",'IOC Input'!#REF!="C"),'IOC Input'!#REF!,"")</f>
        <v>#REF!</v>
      </c>
      <c r="L901" s="106" t="e">
        <f>IF(AND('IOC Input'!#REF!="M-OP",'IOC Input'!#REF!="D"),'IOC Input'!#REF!,"")</f>
        <v>#REF!</v>
      </c>
      <c r="M901" t="e">
        <f t="shared" si="95"/>
        <v>#REF!</v>
      </c>
    </row>
    <row r="902" spans="1:13" ht="18.75">
      <c r="A902" s="102" t="s">
        <v>111</v>
      </c>
      <c r="B902" s="103" t="e">
        <f>IF(AND('IOC Input'!#REF!="M-OP",'IOC Input'!#REF!&lt;50000),'IOC Input'!#REF!,IF(AND('IOC Input'!#REF!="M-OP",'IOC Input'!#REF!&gt;=50000),'IOC Input'!#REF!,""))</f>
        <v>#REF!</v>
      </c>
      <c r="C902" s="103" t="e">
        <f>IF(AND('IOC Input'!#REF!="M-OP",'IOC Input'!#REF!&lt;50000),'IOC Input'!#REF!,IF(AND('IOC Input'!#REF!="M-OP",'IOC Input'!#REF!&gt;=50000),'IOC Input'!#REF!,""))</f>
        <v>#REF!</v>
      </c>
      <c r="D902" s="103" t="e">
        <f>IF(AND('IOC Input'!#REF!="M-OP",'IOC Input'!#REF!&lt;50000),'IOC Input'!#REF!,IF(AND('IOC Input'!#REF!="M-OP",'IOC Input'!#REF!&gt;=50000),'IOC Input'!#REF!,""))</f>
        <v>#REF!</v>
      </c>
      <c r="E902" s="103" t="e">
        <f>IF(AND('IOC Input'!#REF!="M-OP",'IOC Input'!#REF!&lt;50000),'IOC Input'!#REF!,IF(AND('IOC Input'!#REF!="M-OP",'IOC Input'!#REF!&gt;=50000),'IOC Input'!#REF!,""))</f>
        <v>#REF!</v>
      </c>
      <c r="F902" s="103" t="e">
        <f>IF(AND('IOC Input'!#REF!="M-OP",'IOC Input'!#REF!&lt;50000),'IOC Input'!#REF!,IF(AND('IOC Input'!#REF!="M-OP",'IOC Input'!#REF!&gt;=50000),'IOC Input'!#REF!,""))</f>
        <v>#REF!</v>
      </c>
      <c r="G902" s="103" t="e">
        <f>IF(AND('IOC Input'!#REF!="M-OP",'IOC Input'!#REF!&lt;50000),'IOC Input'!#REF!,IF(AND('IOC Input'!#REF!="M-OP",'IOC Input'!#REF!&gt;=50000),'IOC Input'!#REF!,""))</f>
        <v>#REF!</v>
      </c>
      <c r="H902" s="107"/>
      <c r="I902" s="103" t="e">
        <f>IF(AND('IOC Input'!#REF!="M-OP",'IOC Input'!#REF!&lt;50000),'IOC Input'!#REF!,IF(AND('IOC Input'!#REF!="M-OP",'IOC Input'!#REF!&gt;=50000),'IOC Input'!#REF!,""))</f>
        <v>#REF!</v>
      </c>
      <c r="J902" s="105" t="e">
        <f>IF(AND('IOC Input'!#REF!="M-OP",'IOC Input'!#REF!&lt;50000),RIGHT('IOC Input'!#REF!,6),IF(AND('IOC Input'!#REF!="M-OP",'IOC Input'!#REF!&gt;=50000),RIGHT('IOC Input'!#REF!,6),""))</f>
        <v>#REF!</v>
      </c>
      <c r="K902" s="106" t="e">
        <f>IF(AND('IOC Input'!#REF!="M-OP",'IOC Input'!#REF!="C"),'IOC Input'!#REF!,"")</f>
        <v>#REF!</v>
      </c>
      <c r="L902" s="106" t="e">
        <f>IF(AND('IOC Input'!#REF!="M-OP",'IOC Input'!#REF!="D"),'IOC Input'!#REF!,"")</f>
        <v>#REF!</v>
      </c>
      <c r="M902" t="e">
        <f t="shared" si="95"/>
        <v>#REF!</v>
      </c>
    </row>
    <row r="903" spans="1:13" ht="18.75">
      <c r="A903" s="102"/>
      <c r="B903" s="103"/>
      <c r="C903" s="104"/>
      <c r="D903" s="103"/>
      <c r="E903" s="104"/>
      <c r="F903" s="103"/>
      <c r="G903" s="103"/>
      <c r="H903" s="104"/>
      <c r="I903" s="103"/>
      <c r="J903" s="105"/>
      <c r="K903" s="106"/>
      <c r="L903" s="106"/>
    </row>
    <row r="904" spans="1:13" ht="18.75">
      <c r="A904" s="102" t="s">
        <v>111</v>
      </c>
      <c r="B904" s="103" t="e">
        <f>IF(AND('IOC Input'!#REF!="M-OP",'IOC Input'!#REF!&lt;50000),"119503",IF(AND('IOC Input'!#REF!="M-OP",'IOC Input'!#REF!&gt;=50000),"119500",""))</f>
        <v>#REF!</v>
      </c>
      <c r="C904" s="104"/>
      <c r="D904" s="103"/>
      <c r="E904" s="104"/>
      <c r="F904" s="103"/>
      <c r="G904" s="103"/>
      <c r="H904" s="103" t="e">
        <f>IF(AND('IOC Input'!#REF!="M-OP",'IOC Input'!#REF!&lt;50000),'IOC Input'!#REF!,IF(AND('IOC Input'!#REF!="M-OP",'IOC Input'!#REF!&gt;=50000),'IOC Input'!#REF!,""))</f>
        <v>#REF!</v>
      </c>
      <c r="I904" s="103" t="e">
        <f>+I905</f>
        <v>#REF!</v>
      </c>
      <c r="J904" s="105" t="e">
        <f>+J905</f>
        <v>#REF!</v>
      </c>
      <c r="K904" s="106" t="e">
        <f>IF(AND('IOC Input'!#REF!="M-OP",'IOC Input'!#REF!="C"),'IOC Input'!#REF!,"")</f>
        <v>#REF!</v>
      </c>
      <c r="L904" s="106" t="e">
        <f>IF(AND('IOC Input'!#REF!="M-OP",'IOC Input'!#REF!="D"),'IOC Input'!#REF!,"")</f>
        <v>#REF!</v>
      </c>
      <c r="M904" t="e">
        <f>IF(SUM(K904:L904)&gt;0,1,0)</f>
        <v>#REF!</v>
      </c>
    </row>
    <row r="905" spans="1:13" ht="18.75">
      <c r="A905" s="102" t="s">
        <v>111</v>
      </c>
      <c r="B905" s="103" t="e">
        <f>IF(AND('IOC Input'!#REF!="M-OP",'IOC Input'!#REF!&lt;50000),'IOC Input'!#REF!,IF(AND('IOC Input'!#REF!="M-OP",'IOC Input'!#REF!&gt;=50000),'IOC Input'!#REF!,""))</f>
        <v>#REF!</v>
      </c>
      <c r="C905" s="103" t="e">
        <f>IF(AND('IOC Input'!#REF!="M-OP",'IOC Input'!#REF!&lt;50000),'IOC Input'!#REF!,IF(AND('IOC Input'!#REF!="M-OP",'IOC Input'!#REF!&gt;=50000),'IOC Input'!#REF!,""))</f>
        <v>#REF!</v>
      </c>
      <c r="D905" s="103" t="e">
        <f>IF(AND('IOC Input'!#REF!="M-OP",'IOC Input'!#REF!&lt;50000),'IOC Input'!#REF!,IF(AND('IOC Input'!#REF!="M-OP",'IOC Input'!#REF!&gt;=50000),'IOC Input'!#REF!,""))</f>
        <v>#REF!</v>
      </c>
      <c r="E905" s="103" t="e">
        <f>IF(AND('IOC Input'!#REF!="M-OP",'IOC Input'!#REF!&lt;50000),'IOC Input'!#REF!,IF(AND('IOC Input'!#REF!="M-OP",'IOC Input'!#REF!&gt;=50000),'IOC Input'!#REF!,""))</f>
        <v>#REF!</v>
      </c>
      <c r="F905" s="103" t="e">
        <f>IF(AND('IOC Input'!#REF!="M-OP",'IOC Input'!#REF!&lt;50000),'IOC Input'!#REF!,IF(AND('IOC Input'!#REF!="M-OP",'IOC Input'!#REF!&gt;=50000),'IOC Input'!#REF!,""))</f>
        <v>#REF!</v>
      </c>
      <c r="G905" s="103" t="e">
        <f>IF(AND('IOC Input'!#REF!="M-OP",'IOC Input'!#REF!&lt;50000),'IOC Input'!#REF!,IF(AND('IOC Input'!#REF!="M-OP",'IOC Input'!#REF!&gt;=50000),'IOC Input'!#REF!,""))</f>
        <v>#REF!</v>
      </c>
      <c r="H905" s="103" t="e">
        <f>IF(AND('IOC Input'!#REF!="M-OP",'IOC Input'!#REF!&lt;50000),'IOC Input'!#REF!,IF(AND('IOC Input'!#REF!="M-OP",'IOC Input'!#REF!&gt;=50000),'IOC Input'!#REF!,""))</f>
        <v>#REF!</v>
      </c>
      <c r="I905" s="103" t="e">
        <f>IF(AND('IOC Input'!#REF!="M-OP",'IOC Input'!#REF!&lt;50000),'IOC Input'!#REF!,IF(AND('IOC Input'!#REF!="M-OP",'IOC Input'!#REF!&gt;=50000),'IOC Input'!#REF!,""))</f>
        <v>#REF!</v>
      </c>
      <c r="J905" s="105" t="e">
        <f>IF(AND('IOC Input'!#REF!="M-OP",'IOC Input'!#REF!&lt;50000),RIGHT('IOC Input'!#REF!,6),IF(AND('IOC Input'!#REF!="M-OP",'IOC Input'!#REF!&gt;=50000),RIGHT('IOC Input'!#REF!,6),""))</f>
        <v>#REF!</v>
      </c>
      <c r="K905" s="106" t="e">
        <f>IF(AND('IOC Input'!#REF!="M-OP",'IOC Input'!#REF!="C"),'IOC Input'!#REF!,"")</f>
        <v>#REF!</v>
      </c>
      <c r="L905" s="106" t="e">
        <f>IF(AND('IOC Input'!#REF!="M-OP",'IOC Input'!#REF!="D"),'IOC Input'!#REF!,"")</f>
        <v>#REF!</v>
      </c>
      <c r="M905" t="e">
        <f t="shared" ref="M905:M911" si="96">IF(SUM(K905:L905)&gt;0,1,0)</f>
        <v>#REF!</v>
      </c>
    </row>
    <row r="906" spans="1:13" ht="18.75">
      <c r="A906" s="102" t="s">
        <v>111</v>
      </c>
      <c r="B906" s="103" t="e">
        <f>IF(AND('IOC Input'!#REF!="M-OP",'IOC Input'!#REF!&lt;50000),'IOC Input'!#REF!,IF(AND('IOC Input'!#REF!="M-OP",'IOC Input'!#REF!&gt;=50000),'IOC Input'!#REF!,""))</f>
        <v>#REF!</v>
      </c>
      <c r="C906" s="103" t="e">
        <f>IF(AND('IOC Input'!#REF!="M-OP",'IOC Input'!#REF!&lt;50000),'IOC Input'!#REF!,IF(AND('IOC Input'!#REF!="M-OP",'IOC Input'!#REF!&gt;=50000),'IOC Input'!#REF!,""))</f>
        <v>#REF!</v>
      </c>
      <c r="D906" s="103" t="e">
        <f>IF(AND('IOC Input'!#REF!="M-OP",'IOC Input'!#REF!&lt;50000),'IOC Input'!#REF!,IF(AND('IOC Input'!#REF!="M-OP",'IOC Input'!#REF!&gt;=50000),'IOC Input'!#REF!,""))</f>
        <v>#REF!</v>
      </c>
      <c r="E906" s="103" t="e">
        <f>IF(AND('IOC Input'!#REF!="M-OP",'IOC Input'!#REF!&lt;50000),'IOC Input'!#REF!,IF(AND('IOC Input'!#REF!="M-OP",'IOC Input'!#REF!&gt;=50000),'IOC Input'!#REF!,""))</f>
        <v>#REF!</v>
      </c>
      <c r="F906" s="103" t="e">
        <f>IF(AND('IOC Input'!#REF!="M-OP",'IOC Input'!#REF!&lt;50000),'IOC Input'!#REF!,IF(AND('IOC Input'!#REF!="M-OP",'IOC Input'!#REF!&gt;=50000),'IOC Input'!#REF!,""))</f>
        <v>#REF!</v>
      </c>
      <c r="G906" s="103" t="e">
        <f>IF(AND('IOC Input'!#REF!="M-OP",'IOC Input'!#REF!&lt;50000),'IOC Input'!#REF!,IF(AND('IOC Input'!#REF!="M-OP",'IOC Input'!#REF!&gt;=50000),'IOC Input'!#REF!,""))</f>
        <v>#REF!</v>
      </c>
      <c r="H906" s="103" t="e">
        <f>IF(AND('IOC Input'!#REF!="M-OP",'IOC Input'!#REF!&lt;50000),'IOC Input'!#REF!,IF(AND('IOC Input'!#REF!="M-OP",'IOC Input'!#REF!&gt;=50000),'IOC Input'!#REF!,""))</f>
        <v>#REF!</v>
      </c>
      <c r="I906" s="103" t="e">
        <f>IF(AND('IOC Input'!#REF!="M-OP",'IOC Input'!#REF!&lt;50000),'IOC Input'!#REF!,IF(AND('IOC Input'!#REF!="M-OP",'IOC Input'!#REF!&gt;=50000),'IOC Input'!#REF!,""))</f>
        <v>#REF!</v>
      </c>
      <c r="J906" s="105" t="e">
        <f>IF(AND('IOC Input'!#REF!="M-OP",'IOC Input'!#REF!&lt;50000),RIGHT('IOC Input'!#REF!,6),IF(AND('IOC Input'!#REF!="M-OP",'IOC Input'!#REF!&gt;=50000),RIGHT('IOC Input'!#REF!,6),""))</f>
        <v>#REF!</v>
      </c>
      <c r="K906" s="106" t="e">
        <f>IF(AND('IOC Input'!#REF!="M-OP",'IOC Input'!#REF!="C"),'IOC Input'!#REF!,"")</f>
        <v>#REF!</v>
      </c>
      <c r="L906" s="106" t="e">
        <f>IF(AND('IOC Input'!#REF!="M-OP",'IOC Input'!#REF!="D"),'IOC Input'!#REF!,"")</f>
        <v>#REF!</v>
      </c>
      <c r="M906" t="e">
        <f t="shared" si="96"/>
        <v>#REF!</v>
      </c>
    </row>
    <row r="907" spans="1:13" ht="18.75">
      <c r="A907" s="102" t="s">
        <v>111</v>
      </c>
      <c r="B907" s="103" t="e">
        <f>IF(AND('IOC Input'!#REF!="M-OP",'IOC Input'!#REF!&lt;50000),'IOC Input'!#REF!,IF(AND('IOC Input'!#REF!="M-OP",'IOC Input'!#REF!&gt;=50000),'IOC Input'!#REF!,""))</f>
        <v>#REF!</v>
      </c>
      <c r="C907" s="103" t="e">
        <f>IF(AND('IOC Input'!#REF!="M-OP",'IOC Input'!#REF!&lt;50000),'IOC Input'!#REF!,IF(AND('IOC Input'!#REF!="M-OP",'IOC Input'!#REF!&gt;=50000),'IOC Input'!#REF!,""))</f>
        <v>#REF!</v>
      </c>
      <c r="D907" s="103" t="e">
        <f>IF(AND('IOC Input'!#REF!="M-OP",'IOC Input'!#REF!&lt;50000),'IOC Input'!#REF!,IF(AND('IOC Input'!#REF!="M-OP",'IOC Input'!#REF!&gt;=50000),'IOC Input'!#REF!,""))</f>
        <v>#REF!</v>
      </c>
      <c r="E907" s="103" t="e">
        <f>IF(AND('IOC Input'!#REF!="M-OP",'IOC Input'!#REF!&lt;50000),'IOC Input'!#REF!,IF(AND('IOC Input'!#REF!="M-OP",'IOC Input'!#REF!&gt;=50000),'IOC Input'!#REF!,""))</f>
        <v>#REF!</v>
      </c>
      <c r="F907" s="103" t="e">
        <f>IF(AND('IOC Input'!#REF!="M-OP",'IOC Input'!#REF!&lt;50000),'IOC Input'!#REF!,IF(AND('IOC Input'!#REF!="M-OP",'IOC Input'!#REF!&gt;=50000),'IOC Input'!#REF!,""))</f>
        <v>#REF!</v>
      </c>
      <c r="G907" s="103" t="e">
        <f>IF(AND('IOC Input'!#REF!="M-OP",'IOC Input'!#REF!&lt;50000),'IOC Input'!#REF!,IF(AND('IOC Input'!#REF!="M-OP",'IOC Input'!#REF!&gt;=50000),'IOC Input'!#REF!,""))</f>
        <v>#REF!</v>
      </c>
      <c r="H907" s="103" t="e">
        <f>IF(AND('IOC Input'!#REF!="M-OP",'IOC Input'!#REF!&lt;50000),'IOC Input'!#REF!,IF(AND('IOC Input'!#REF!="M-OP",'IOC Input'!#REF!&gt;=50000),'IOC Input'!#REF!,""))</f>
        <v>#REF!</v>
      </c>
      <c r="I907" s="103" t="e">
        <f>IF(AND('IOC Input'!#REF!="M-OP",'IOC Input'!#REF!&lt;50000),'IOC Input'!#REF!,IF(AND('IOC Input'!#REF!="M-OP",'IOC Input'!#REF!&gt;=50000),'IOC Input'!#REF!,""))</f>
        <v>#REF!</v>
      </c>
      <c r="J907" s="105" t="e">
        <f>IF(AND('IOC Input'!#REF!="M-OP",'IOC Input'!#REF!&lt;50000),RIGHT('IOC Input'!#REF!,6),IF(AND('IOC Input'!#REF!="M-OP",'IOC Input'!#REF!&gt;=50000),RIGHT('IOC Input'!#REF!,6),""))</f>
        <v>#REF!</v>
      </c>
      <c r="K907" s="106" t="e">
        <f>IF(AND('IOC Input'!#REF!="M-OP",'IOC Input'!#REF!="C"),'IOC Input'!#REF!,"")</f>
        <v>#REF!</v>
      </c>
      <c r="L907" s="106" t="e">
        <f>IF(AND('IOC Input'!#REF!="M-OP",'IOC Input'!#REF!="D"),'IOC Input'!#REF!,"")</f>
        <v>#REF!</v>
      </c>
      <c r="M907" t="e">
        <f t="shared" si="96"/>
        <v>#REF!</v>
      </c>
    </row>
    <row r="908" spans="1:13" ht="18.75">
      <c r="A908" s="102" t="s">
        <v>111</v>
      </c>
      <c r="B908" s="103" t="e">
        <f>IF(AND('IOC Input'!#REF!="M-OP",'IOC Input'!#REF!&lt;50000),'IOC Input'!#REF!,IF(AND('IOC Input'!#REF!="M-OP",'IOC Input'!#REF!&gt;=50000),'IOC Input'!#REF!,""))</f>
        <v>#REF!</v>
      </c>
      <c r="C908" s="103" t="e">
        <f>IF(AND('IOC Input'!#REF!="M-OP",'IOC Input'!#REF!&lt;50000),'IOC Input'!#REF!,IF(AND('IOC Input'!#REF!="M-OP",'IOC Input'!#REF!&gt;=50000),'IOC Input'!#REF!,""))</f>
        <v>#REF!</v>
      </c>
      <c r="D908" s="103" t="e">
        <f>IF(AND('IOC Input'!#REF!="M-OP",'IOC Input'!#REF!&lt;50000),'IOC Input'!#REF!,IF(AND('IOC Input'!#REF!="M-OP",'IOC Input'!#REF!&gt;=50000),'IOC Input'!#REF!,""))</f>
        <v>#REF!</v>
      </c>
      <c r="E908" s="103" t="e">
        <f>IF(AND('IOC Input'!#REF!="M-OP",'IOC Input'!#REF!&lt;50000),'IOC Input'!#REF!,IF(AND('IOC Input'!#REF!="M-OP",'IOC Input'!#REF!&gt;=50000),'IOC Input'!#REF!,""))</f>
        <v>#REF!</v>
      </c>
      <c r="F908" s="103" t="e">
        <f>IF(AND('IOC Input'!#REF!="M-OP",'IOC Input'!#REF!&lt;50000),'IOC Input'!#REF!,IF(AND('IOC Input'!#REF!="M-OP",'IOC Input'!#REF!&gt;=50000),'IOC Input'!#REF!,""))</f>
        <v>#REF!</v>
      </c>
      <c r="G908" s="103" t="e">
        <f>IF(AND('IOC Input'!#REF!="M-OP",'IOC Input'!#REF!&lt;50000),'IOC Input'!#REF!,IF(AND('IOC Input'!#REF!="M-OP",'IOC Input'!#REF!&gt;=50000),'IOC Input'!#REF!,""))</f>
        <v>#REF!</v>
      </c>
      <c r="H908" s="103" t="e">
        <f>IF(AND('IOC Input'!#REF!="M-OP",'IOC Input'!#REF!&lt;50000),'IOC Input'!#REF!,IF(AND('IOC Input'!#REF!="M-OP",'IOC Input'!#REF!&gt;=50000),'IOC Input'!#REF!,""))</f>
        <v>#REF!</v>
      </c>
      <c r="I908" s="103" t="e">
        <f>IF(AND('IOC Input'!#REF!="M-OP",'IOC Input'!#REF!&lt;50000),'IOC Input'!#REF!,IF(AND('IOC Input'!#REF!="M-OP",'IOC Input'!#REF!&gt;=50000),'IOC Input'!#REF!,""))</f>
        <v>#REF!</v>
      </c>
      <c r="J908" s="105" t="e">
        <f>IF(AND('IOC Input'!#REF!="M-OP",'IOC Input'!#REF!&lt;50000),RIGHT('IOC Input'!#REF!,6),IF(AND('IOC Input'!#REF!="M-OP",'IOC Input'!#REF!&gt;=50000),RIGHT('IOC Input'!#REF!,6),""))</f>
        <v>#REF!</v>
      </c>
      <c r="K908" s="106" t="e">
        <f>IF(AND('IOC Input'!#REF!="M-OP",'IOC Input'!#REF!="C"),'IOC Input'!#REF!,"")</f>
        <v>#REF!</v>
      </c>
      <c r="L908" s="106" t="e">
        <f>IF(AND('IOC Input'!#REF!="M-OP",'IOC Input'!#REF!="D"),'IOC Input'!#REF!,"")</f>
        <v>#REF!</v>
      </c>
      <c r="M908" t="e">
        <f t="shared" si="96"/>
        <v>#REF!</v>
      </c>
    </row>
    <row r="909" spans="1:13" ht="18.75">
      <c r="A909" s="102" t="s">
        <v>111</v>
      </c>
      <c r="B909" s="103" t="e">
        <f>IF(AND('IOC Input'!#REF!="M-OP",'IOC Input'!#REF!&lt;50000),'IOC Input'!#REF!,IF(AND('IOC Input'!#REF!="M-OP",'IOC Input'!#REF!&gt;=50000),'IOC Input'!#REF!,""))</f>
        <v>#REF!</v>
      </c>
      <c r="C909" s="103" t="e">
        <f>IF(AND('IOC Input'!#REF!="M-OP",'IOC Input'!#REF!&lt;50000),'IOC Input'!#REF!,IF(AND('IOC Input'!#REF!="M-OP",'IOC Input'!#REF!&gt;=50000),'IOC Input'!#REF!,""))</f>
        <v>#REF!</v>
      </c>
      <c r="D909" s="103" t="e">
        <f>IF(AND('IOC Input'!#REF!="M-OP",'IOC Input'!#REF!&lt;50000),'IOC Input'!#REF!,IF(AND('IOC Input'!#REF!="M-OP",'IOC Input'!#REF!&gt;=50000),'IOC Input'!#REF!,""))</f>
        <v>#REF!</v>
      </c>
      <c r="E909" s="103" t="e">
        <f>IF(AND('IOC Input'!#REF!="M-OP",'IOC Input'!#REF!&lt;50000),'IOC Input'!#REF!,IF(AND('IOC Input'!#REF!="M-OP",'IOC Input'!#REF!&gt;=50000),'IOC Input'!#REF!,""))</f>
        <v>#REF!</v>
      </c>
      <c r="F909" s="103" t="e">
        <f>IF(AND('IOC Input'!#REF!="M-OP",'IOC Input'!#REF!&lt;50000),'IOC Input'!#REF!,IF(AND('IOC Input'!#REF!="M-OP",'IOC Input'!#REF!&gt;=50000),'IOC Input'!#REF!,""))</f>
        <v>#REF!</v>
      </c>
      <c r="G909" s="103" t="e">
        <f>IF(AND('IOC Input'!#REF!="M-OP",'IOC Input'!#REF!&lt;50000),'IOC Input'!#REF!,IF(AND('IOC Input'!#REF!="M-OP",'IOC Input'!#REF!&gt;=50000),'IOC Input'!#REF!,""))</f>
        <v>#REF!</v>
      </c>
      <c r="H909" s="103" t="e">
        <f>IF(AND('IOC Input'!#REF!="M-OP",'IOC Input'!#REF!&lt;50000),'IOC Input'!#REF!,IF(AND('IOC Input'!#REF!="M-OP",'IOC Input'!#REF!&gt;=50000),'IOC Input'!#REF!,""))</f>
        <v>#REF!</v>
      </c>
      <c r="I909" s="103" t="e">
        <f>IF(AND('IOC Input'!#REF!="M-OP",'IOC Input'!#REF!&lt;50000),'IOC Input'!#REF!,IF(AND('IOC Input'!#REF!="M-OP",'IOC Input'!#REF!&gt;=50000),'IOC Input'!#REF!,""))</f>
        <v>#REF!</v>
      </c>
      <c r="J909" s="105" t="e">
        <f>IF(AND('IOC Input'!#REF!="M-OP",'IOC Input'!#REF!&lt;50000),RIGHT('IOC Input'!#REF!,6),IF(AND('IOC Input'!#REF!="M-OP",'IOC Input'!#REF!&gt;=50000),RIGHT('IOC Input'!#REF!,6),""))</f>
        <v>#REF!</v>
      </c>
      <c r="K909" s="106" t="e">
        <f>IF(AND('IOC Input'!#REF!="M-OP",'IOC Input'!#REF!="C"),'IOC Input'!#REF!,"")</f>
        <v>#REF!</v>
      </c>
      <c r="L909" s="106" t="e">
        <f>IF(AND('IOC Input'!#REF!="M-OP",'IOC Input'!#REF!="D"),'IOC Input'!#REF!,"")</f>
        <v>#REF!</v>
      </c>
      <c r="M909" t="e">
        <f t="shared" si="96"/>
        <v>#REF!</v>
      </c>
    </row>
    <row r="910" spans="1:13" ht="18.75">
      <c r="A910" s="102" t="s">
        <v>111</v>
      </c>
      <c r="B910" s="103" t="e">
        <f>IF(AND('IOC Input'!#REF!="M-OP",'IOC Input'!#REF!&lt;50000),'IOC Input'!#REF!,IF(AND('IOC Input'!#REF!="M-OP",'IOC Input'!#REF!&gt;=50000),'IOC Input'!#REF!,""))</f>
        <v>#REF!</v>
      </c>
      <c r="C910" s="103" t="e">
        <f>IF(AND('IOC Input'!#REF!="M-OP",'IOC Input'!#REF!&lt;50000),'IOC Input'!#REF!,IF(AND('IOC Input'!#REF!="M-OP",'IOC Input'!#REF!&gt;=50000),'IOC Input'!#REF!,""))</f>
        <v>#REF!</v>
      </c>
      <c r="D910" s="103" t="e">
        <f>IF(AND('IOC Input'!#REF!="M-OP",'IOC Input'!#REF!&lt;50000),'IOC Input'!#REF!,IF(AND('IOC Input'!#REF!="M-OP",'IOC Input'!#REF!&gt;=50000),'IOC Input'!#REF!,""))</f>
        <v>#REF!</v>
      </c>
      <c r="E910" s="103" t="e">
        <f>IF(AND('IOC Input'!#REF!="M-OP",'IOC Input'!#REF!&lt;50000),'IOC Input'!#REF!,IF(AND('IOC Input'!#REF!="M-OP",'IOC Input'!#REF!&gt;=50000),'IOC Input'!#REF!,""))</f>
        <v>#REF!</v>
      </c>
      <c r="F910" s="103" t="e">
        <f>IF(AND('IOC Input'!#REF!="M-OP",'IOC Input'!#REF!&lt;50000),'IOC Input'!#REF!,IF(AND('IOC Input'!#REF!="M-OP",'IOC Input'!#REF!&gt;=50000),'IOC Input'!#REF!,""))</f>
        <v>#REF!</v>
      </c>
      <c r="G910" s="103" t="e">
        <f>IF(AND('IOC Input'!#REF!="M-OP",'IOC Input'!#REF!&lt;50000),'IOC Input'!#REF!,IF(AND('IOC Input'!#REF!="M-OP",'IOC Input'!#REF!&gt;=50000),'IOC Input'!#REF!,""))</f>
        <v>#REF!</v>
      </c>
      <c r="H910" s="103" t="e">
        <f>IF(AND('IOC Input'!#REF!="M-OP",'IOC Input'!#REF!&lt;50000),'IOC Input'!#REF!,IF(AND('IOC Input'!#REF!="M-OP",'IOC Input'!#REF!&gt;=50000),'IOC Input'!#REF!,""))</f>
        <v>#REF!</v>
      </c>
      <c r="I910" s="103" t="e">
        <f>IF(AND('IOC Input'!#REF!="M-OP",'IOC Input'!#REF!&lt;50000),'IOC Input'!#REF!,IF(AND('IOC Input'!#REF!="M-OP",'IOC Input'!#REF!&gt;=50000),'IOC Input'!#REF!,""))</f>
        <v>#REF!</v>
      </c>
      <c r="J910" s="105" t="e">
        <f>IF(AND('IOC Input'!#REF!="M-OP",'IOC Input'!#REF!&lt;50000),RIGHT('IOC Input'!#REF!,6),IF(AND('IOC Input'!#REF!="M-OP",'IOC Input'!#REF!&gt;=50000),RIGHT('IOC Input'!#REF!,6),""))</f>
        <v>#REF!</v>
      </c>
      <c r="K910" s="106" t="e">
        <f>IF(AND('IOC Input'!#REF!="M-OP",'IOC Input'!#REF!="C"),'IOC Input'!#REF!,"")</f>
        <v>#REF!</v>
      </c>
      <c r="L910" s="106" t="e">
        <f>IF(AND('IOC Input'!#REF!="M-OP",'IOC Input'!#REF!="D"),'IOC Input'!#REF!,"")</f>
        <v>#REF!</v>
      </c>
      <c r="M910" t="e">
        <f t="shared" si="96"/>
        <v>#REF!</v>
      </c>
    </row>
    <row r="911" spans="1:13" ht="18.75">
      <c r="A911" s="102" t="s">
        <v>111</v>
      </c>
      <c r="B911" s="103" t="e">
        <f>IF(AND('IOC Input'!#REF!="M-OP",'IOC Input'!#REF!&lt;50000),'IOC Input'!#REF!,IF(AND('IOC Input'!#REF!="M-OP",'IOC Input'!#REF!&gt;=50000),'IOC Input'!#REF!,""))</f>
        <v>#REF!</v>
      </c>
      <c r="C911" s="103" t="e">
        <f>IF(AND('IOC Input'!#REF!="M-OP",'IOC Input'!#REF!&lt;50000),'IOC Input'!#REF!,IF(AND('IOC Input'!#REF!="M-OP",'IOC Input'!#REF!&gt;=50000),'IOC Input'!#REF!,""))</f>
        <v>#REF!</v>
      </c>
      <c r="D911" s="103" t="e">
        <f>IF(AND('IOC Input'!#REF!="M-OP",'IOC Input'!#REF!&lt;50000),'IOC Input'!#REF!,IF(AND('IOC Input'!#REF!="M-OP",'IOC Input'!#REF!&gt;=50000),'IOC Input'!#REF!,""))</f>
        <v>#REF!</v>
      </c>
      <c r="E911" s="103" t="e">
        <f>IF(AND('IOC Input'!#REF!="M-OP",'IOC Input'!#REF!&lt;50000),'IOC Input'!#REF!,IF(AND('IOC Input'!#REF!="M-OP",'IOC Input'!#REF!&gt;=50000),'IOC Input'!#REF!,""))</f>
        <v>#REF!</v>
      </c>
      <c r="F911" s="103" t="e">
        <f>IF(AND('IOC Input'!#REF!="M-OP",'IOC Input'!#REF!&lt;50000),'IOC Input'!#REF!,IF(AND('IOC Input'!#REF!="M-OP",'IOC Input'!#REF!&gt;=50000),'IOC Input'!#REF!,""))</f>
        <v>#REF!</v>
      </c>
      <c r="G911" s="103" t="e">
        <f>IF(AND('IOC Input'!#REF!="M-OP",'IOC Input'!#REF!&lt;50000),'IOC Input'!#REF!,IF(AND('IOC Input'!#REF!="M-OP",'IOC Input'!#REF!&gt;=50000),'IOC Input'!#REF!,""))</f>
        <v>#REF!</v>
      </c>
      <c r="H911" s="107"/>
      <c r="I911" s="103" t="e">
        <f>IF(AND('IOC Input'!#REF!="M-OP",'IOC Input'!#REF!&lt;50000),'IOC Input'!#REF!,IF(AND('IOC Input'!#REF!="M-OP",'IOC Input'!#REF!&gt;=50000),'IOC Input'!#REF!,""))</f>
        <v>#REF!</v>
      </c>
      <c r="J911" s="105" t="e">
        <f>IF(AND('IOC Input'!#REF!="M-OP",'IOC Input'!#REF!&lt;50000),RIGHT('IOC Input'!#REF!,6),IF(AND('IOC Input'!#REF!="M-OP",'IOC Input'!#REF!&gt;=50000),RIGHT('IOC Input'!#REF!,6),""))</f>
        <v>#REF!</v>
      </c>
      <c r="K911" s="106" t="e">
        <f>IF(AND('IOC Input'!#REF!="M-OP",'IOC Input'!#REF!="C"),'IOC Input'!#REF!,"")</f>
        <v>#REF!</v>
      </c>
      <c r="L911" s="106" t="e">
        <f>IF(AND('IOC Input'!#REF!="M-OP",'IOC Input'!#REF!="D"),'IOC Input'!#REF!,"")</f>
        <v>#REF!</v>
      </c>
      <c r="M911" t="e">
        <f t="shared" si="96"/>
        <v>#REF!</v>
      </c>
    </row>
    <row r="912" spans="1:13" ht="18.75">
      <c r="A912" s="102"/>
      <c r="B912" s="103"/>
      <c r="C912" s="104"/>
      <c r="D912" s="103"/>
      <c r="E912" s="104"/>
      <c r="F912" s="103"/>
      <c r="G912" s="103"/>
      <c r="H912" s="104"/>
      <c r="I912" s="103"/>
      <c r="J912" s="105"/>
      <c r="K912" s="106"/>
      <c r="L912" s="106"/>
    </row>
    <row r="913" spans="1:13" ht="18.75">
      <c r="A913" s="102" t="s">
        <v>111</v>
      </c>
      <c r="B913" s="103" t="e">
        <f>IF(AND('IOC Input'!#REF!="M-OP",'IOC Input'!#REF!&lt;50000),"119503",IF(AND('IOC Input'!#REF!="M-OP",'IOC Input'!#REF!&gt;=50000),"119500",""))</f>
        <v>#REF!</v>
      </c>
      <c r="C913" s="104"/>
      <c r="D913" s="103"/>
      <c r="E913" s="104"/>
      <c r="F913" s="103"/>
      <c r="G913" s="103"/>
      <c r="H913" s="103" t="e">
        <f>IF(AND('IOC Input'!#REF!="M-OP",'IOC Input'!#REF!&lt;50000),'IOC Input'!#REF!,IF(AND('IOC Input'!#REF!="M-OP",'IOC Input'!#REF!&gt;=50000),'IOC Input'!#REF!,""))</f>
        <v>#REF!</v>
      </c>
      <c r="I913" s="103" t="e">
        <f>+I914</f>
        <v>#REF!</v>
      </c>
      <c r="J913" s="105" t="e">
        <f>+J914</f>
        <v>#REF!</v>
      </c>
      <c r="K913" s="106" t="e">
        <f>IF(AND('IOC Input'!#REF!="M-OP",'IOC Input'!#REF!="C"),'IOC Input'!#REF!,"")</f>
        <v>#REF!</v>
      </c>
      <c r="L913" s="106" t="e">
        <f>IF(AND('IOC Input'!#REF!="M-OP",'IOC Input'!#REF!="D"),'IOC Input'!#REF!,"")</f>
        <v>#REF!</v>
      </c>
      <c r="M913" t="e">
        <f>IF(SUM(K913:L913)&gt;0,1,0)</f>
        <v>#REF!</v>
      </c>
    </row>
    <row r="914" spans="1:13" ht="18.75">
      <c r="A914" s="102" t="s">
        <v>111</v>
      </c>
      <c r="B914" s="103" t="e">
        <f>IF(AND('IOC Input'!#REF!="M-OP",'IOC Input'!#REF!&lt;50000),'IOC Input'!#REF!,IF(AND('IOC Input'!#REF!="M-OP",'IOC Input'!#REF!&gt;=50000),'IOC Input'!#REF!,""))</f>
        <v>#REF!</v>
      </c>
      <c r="C914" s="103" t="e">
        <f>IF(AND('IOC Input'!#REF!="M-OP",'IOC Input'!#REF!&lt;50000),'IOC Input'!#REF!,IF(AND('IOC Input'!#REF!="M-OP",'IOC Input'!#REF!&gt;=50000),'IOC Input'!#REF!,""))</f>
        <v>#REF!</v>
      </c>
      <c r="D914" s="103" t="e">
        <f>IF(AND('IOC Input'!#REF!="M-OP",'IOC Input'!#REF!&lt;50000),'IOC Input'!#REF!,IF(AND('IOC Input'!#REF!="M-OP",'IOC Input'!#REF!&gt;=50000),'IOC Input'!#REF!,""))</f>
        <v>#REF!</v>
      </c>
      <c r="E914" s="103" t="e">
        <f>IF(AND('IOC Input'!#REF!="M-OP",'IOC Input'!#REF!&lt;50000),'IOC Input'!#REF!,IF(AND('IOC Input'!#REF!="M-OP",'IOC Input'!#REF!&gt;=50000),'IOC Input'!#REF!,""))</f>
        <v>#REF!</v>
      </c>
      <c r="F914" s="103" t="e">
        <f>IF(AND('IOC Input'!#REF!="M-OP",'IOC Input'!#REF!&lt;50000),'IOC Input'!#REF!,IF(AND('IOC Input'!#REF!="M-OP",'IOC Input'!#REF!&gt;=50000),'IOC Input'!#REF!,""))</f>
        <v>#REF!</v>
      </c>
      <c r="G914" s="103" t="e">
        <f>IF(AND('IOC Input'!#REF!="M-OP",'IOC Input'!#REF!&lt;50000),'IOC Input'!#REF!,IF(AND('IOC Input'!#REF!="M-OP",'IOC Input'!#REF!&gt;=50000),'IOC Input'!#REF!,""))</f>
        <v>#REF!</v>
      </c>
      <c r="H914" s="103" t="e">
        <f>IF(AND('IOC Input'!#REF!="M-OP",'IOC Input'!#REF!&lt;50000),'IOC Input'!#REF!,IF(AND('IOC Input'!#REF!="M-OP",'IOC Input'!#REF!&gt;=50000),'IOC Input'!#REF!,""))</f>
        <v>#REF!</v>
      </c>
      <c r="I914" s="103" t="e">
        <f>IF(AND('IOC Input'!#REF!="M-OP",'IOC Input'!#REF!&lt;50000),'IOC Input'!#REF!,IF(AND('IOC Input'!#REF!="M-OP",'IOC Input'!#REF!&gt;=50000),'IOC Input'!#REF!,""))</f>
        <v>#REF!</v>
      </c>
      <c r="J914" s="105" t="e">
        <f>IF(AND('IOC Input'!#REF!="M-OP",'IOC Input'!#REF!&lt;50000),RIGHT('IOC Input'!#REF!,6),IF(AND('IOC Input'!#REF!="M-OP",'IOC Input'!#REF!&gt;=50000),RIGHT('IOC Input'!#REF!,6),""))</f>
        <v>#REF!</v>
      </c>
      <c r="K914" s="106" t="e">
        <f>IF(AND('IOC Input'!#REF!="M-OP",'IOC Input'!#REF!="C"),'IOC Input'!#REF!,"")</f>
        <v>#REF!</v>
      </c>
      <c r="L914" s="106" t="e">
        <f>IF(AND('IOC Input'!#REF!="M-OP",'IOC Input'!#REF!="D"),'IOC Input'!#REF!,"")</f>
        <v>#REF!</v>
      </c>
      <c r="M914" t="e">
        <f t="shared" ref="M914:M920" si="97">IF(SUM(K914:L914)&gt;0,1,0)</f>
        <v>#REF!</v>
      </c>
    </row>
    <row r="915" spans="1:13" ht="18.75">
      <c r="A915" s="102" t="s">
        <v>111</v>
      </c>
      <c r="B915" s="103" t="e">
        <f>IF(AND('IOC Input'!#REF!="M-OP",'IOC Input'!#REF!&lt;50000),'IOC Input'!#REF!,IF(AND('IOC Input'!#REF!="M-OP",'IOC Input'!#REF!&gt;=50000),'IOC Input'!#REF!,""))</f>
        <v>#REF!</v>
      </c>
      <c r="C915" s="103" t="e">
        <f>IF(AND('IOC Input'!#REF!="M-OP",'IOC Input'!#REF!&lt;50000),'IOC Input'!#REF!,IF(AND('IOC Input'!#REF!="M-OP",'IOC Input'!#REF!&gt;=50000),'IOC Input'!#REF!,""))</f>
        <v>#REF!</v>
      </c>
      <c r="D915" s="103" t="e">
        <f>IF(AND('IOC Input'!#REF!="M-OP",'IOC Input'!#REF!&lt;50000),'IOC Input'!#REF!,IF(AND('IOC Input'!#REF!="M-OP",'IOC Input'!#REF!&gt;=50000),'IOC Input'!#REF!,""))</f>
        <v>#REF!</v>
      </c>
      <c r="E915" s="103" t="e">
        <f>IF(AND('IOC Input'!#REF!="M-OP",'IOC Input'!#REF!&lt;50000),'IOC Input'!#REF!,IF(AND('IOC Input'!#REF!="M-OP",'IOC Input'!#REF!&gt;=50000),'IOC Input'!#REF!,""))</f>
        <v>#REF!</v>
      </c>
      <c r="F915" s="103" t="e">
        <f>IF(AND('IOC Input'!#REF!="M-OP",'IOC Input'!#REF!&lt;50000),'IOC Input'!#REF!,IF(AND('IOC Input'!#REF!="M-OP",'IOC Input'!#REF!&gt;=50000),'IOC Input'!#REF!,""))</f>
        <v>#REF!</v>
      </c>
      <c r="G915" s="103" t="e">
        <f>IF(AND('IOC Input'!#REF!="M-OP",'IOC Input'!#REF!&lt;50000),'IOC Input'!#REF!,IF(AND('IOC Input'!#REF!="M-OP",'IOC Input'!#REF!&gt;=50000),'IOC Input'!#REF!,""))</f>
        <v>#REF!</v>
      </c>
      <c r="H915" s="103" t="e">
        <f>IF(AND('IOC Input'!#REF!="M-OP",'IOC Input'!#REF!&lt;50000),'IOC Input'!#REF!,IF(AND('IOC Input'!#REF!="M-OP",'IOC Input'!#REF!&gt;=50000),'IOC Input'!#REF!,""))</f>
        <v>#REF!</v>
      </c>
      <c r="I915" s="103" t="e">
        <f>IF(AND('IOC Input'!#REF!="M-OP",'IOC Input'!#REF!&lt;50000),'IOC Input'!#REF!,IF(AND('IOC Input'!#REF!="M-OP",'IOC Input'!#REF!&gt;=50000),'IOC Input'!#REF!,""))</f>
        <v>#REF!</v>
      </c>
      <c r="J915" s="105" t="e">
        <f>IF(AND('IOC Input'!#REF!="M-OP",'IOC Input'!#REF!&lt;50000),RIGHT('IOC Input'!#REF!,6),IF(AND('IOC Input'!#REF!="M-OP",'IOC Input'!#REF!&gt;=50000),RIGHT('IOC Input'!#REF!,6),""))</f>
        <v>#REF!</v>
      </c>
      <c r="K915" s="106" t="e">
        <f>IF(AND('IOC Input'!#REF!="M-OP",'IOC Input'!#REF!="C"),'IOC Input'!#REF!,"")</f>
        <v>#REF!</v>
      </c>
      <c r="L915" s="106" t="e">
        <f>IF(AND('IOC Input'!#REF!="M-OP",'IOC Input'!#REF!="D"),'IOC Input'!#REF!,"")</f>
        <v>#REF!</v>
      </c>
      <c r="M915" t="e">
        <f t="shared" si="97"/>
        <v>#REF!</v>
      </c>
    </row>
    <row r="916" spans="1:13" ht="18.75">
      <c r="A916" s="102" t="s">
        <v>111</v>
      </c>
      <c r="B916" s="103" t="e">
        <f>IF(AND('IOC Input'!#REF!="M-OP",'IOC Input'!#REF!&lt;50000),'IOC Input'!#REF!,IF(AND('IOC Input'!#REF!="M-OP",'IOC Input'!#REF!&gt;=50000),'IOC Input'!#REF!,""))</f>
        <v>#REF!</v>
      </c>
      <c r="C916" s="103" t="e">
        <f>IF(AND('IOC Input'!#REF!="M-OP",'IOC Input'!#REF!&lt;50000),'IOC Input'!#REF!,IF(AND('IOC Input'!#REF!="M-OP",'IOC Input'!#REF!&gt;=50000),'IOC Input'!#REF!,""))</f>
        <v>#REF!</v>
      </c>
      <c r="D916" s="103" t="e">
        <f>IF(AND('IOC Input'!#REF!="M-OP",'IOC Input'!#REF!&lt;50000),'IOC Input'!#REF!,IF(AND('IOC Input'!#REF!="M-OP",'IOC Input'!#REF!&gt;=50000),'IOC Input'!#REF!,""))</f>
        <v>#REF!</v>
      </c>
      <c r="E916" s="103" t="e">
        <f>IF(AND('IOC Input'!#REF!="M-OP",'IOC Input'!#REF!&lt;50000),'IOC Input'!#REF!,IF(AND('IOC Input'!#REF!="M-OP",'IOC Input'!#REF!&gt;=50000),'IOC Input'!#REF!,""))</f>
        <v>#REF!</v>
      </c>
      <c r="F916" s="103" t="e">
        <f>IF(AND('IOC Input'!#REF!="M-OP",'IOC Input'!#REF!&lt;50000),'IOC Input'!#REF!,IF(AND('IOC Input'!#REF!="M-OP",'IOC Input'!#REF!&gt;=50000),'IOC Input'!#REF!,""))</f>
        <v>#REF!</v>
      </c>
      <c r="G916" s="103" t="e">
        <f>IF(AND('IOC Input'!#REF!="M-OP",'IOC Input'!#REF!&lt;50000),'IOC Input'!#REF!,IF(AND('IOC Input'!#REF!="M-OP",'IOC Input'!#REF!&gt;=50000),'IOC Input'!#REF!,""))</f>
        <v>#REF!</v>
      </c>
      <c r="H916" s="103" t="e">
        <f>IF(AND('IOC Input'!#REF!="M-OP",'IOC Input'!#REF!&lt;50000),'IOC Input'!#REF!,IF(AND('IOC Input'!#REF!="M-OP",'IOC Input'!#REF!&gt;=50000),'IOC Input'!#REF!,""))</f>
        <v>#REF!</v>
      </c>
      <c r="I916" s="103" t="e">
        <f>IF(AND('IOC Input'!#REF!="M-OP",'IOC Input'!#REF!&lt;50000),'IOC Input'!#REF!,IF(AND('IOC Input'!#REF!="M-OP",'IOC Input'!#REF!&gt;=50000),'IOC Input'!#REF!,""))</f>
        <v>#REF!</v>
      </c>
      <c r="J916" s="105" t="e">
        <f>IF(AND('IOC Input'!#REF!="M-OP",'IOC Input'!#REF!&lt;50000),RIGHT('IOC Input'!#REF!,6),IF(AND('IOC Input'!#REF!="M-OP",'IOC Input'!#REF!&gt;=50000),RIGHT('IOC Input'!#REF!,6),""))</f>
        <v>#REF!</v>
      </c>
      <c r="K916" s="106" t="e">
        <f>IF(AND('IOC Input'!#REF!="M-OP",'IOC Input'!#REF!="C"),'IOC Input'!#REF!,"")</f>
        <v>#REF!</v>
      </c>
      <c r="L916" s="106" t="e">
        <f>IF(AND('IOC Input'!#REF!="M-OP",'IOC Input'!#REF!="D"),'IOC Input'!#REF!,"")</f>
        <v>#REF!</v>
      </c>
      <c r="M916" t="e">
        <f t="shared" si="97"/>
        <v>#REF!</v>
      </c>
    </row>
    <row r="917" spans="1:13" ht="18.75">
      <c r="A917" s="102" t="s">
        <v>111</v>
      </c>
      <c r="B917" s="103" t="e">
        <f>IF(AND('IOC Input'!#REF!="M-OP",'IOC Input'!#REF!&lt;50000),'IOC Input'!#REF!,IF(AND('IOC Input'!#REF!="M-OP",'IOC Input'!#REF!&gt;=50000),'IOC Input'!#REF!,""))</f>
        <v>#REF!</v>
      </c>
      <c r="C917" s="103" t="e">
        <f>IF(AND('IOC Input'!#REF!="M-OP",'IOC Input'!#REF!&lt;50000),'IOC Input'!#REF!,IF(AND('IOC Input'!#REF!="M-OP",'IOC Input'!#REF!&gt;=50000),'IOC Input'!#REF!,""))</f>
        <v>#REF!</v>
      </c>
      <c r="D917" s="103" t="e">
        <f>IF(AND('IOC Input'!#REF!="M-OP",'IOC Input'!#REF!&lt;50000),'IOC Input'!#REF!,IF(AND('IOC Input'!#REF!="M-OP",'IOC Input'!#REF!&gt;=50000),'IOC Input'!#REF!,""))</f>
        <v>#REF!</v>
      </c>
      <c r="E917" s="103" t="e">
        <f>IF(AND('IOC Input'!#REF!="M-OP",'IOC Input'!#REF!&lt;50000),'IOC Input'!#REF!,IF(AND('IOC Input'!#REF!="M-OP",'IOC Input'!#REF!&gt;=50000),'IOC Input'!#REF!,""))</f>
        <v>#REF!</v>
      </c>
      <c r="F917" s="103" t="e">
        <f>IF(AND('IOC Input'!#REF!="M-OP",'IOC Input'!#REF!&lt;50000),'IOC Input'!#REF!,IF(AND('IOC Input'!#REF!="M-OP",'IOC Input'!#REF!&gt;=50000),'IOC Input'!#REF!,""))</f>
        <v>#REF!</v>
      </c>
      <c r="G917" s="103" t="e">
        <f>IF(AND('IOC Input'!#REF!="M-OP",'IOC Input'!#REF!&lt;50000),'IOC Input'!#REF!,IF(AND('IOC Input'!#REF!="M-OP",'IOC Input'!#REF!&gt;=50000),'IOC Input'!#REF!,""))</f>
        <v>#REF!</v>
      </c>
      <c r="H917" s="103" t="e">
        <f>IF(AND('IOC Input'!#REF!="M-OP",'IOC Input'!#REF!&lt;50000),'IOC Input'!#REF!,IF(AND('IOC Input'!#REF!="M-OP",'IOC Input'!#REF!&gt;=50000),'IOC Input'!#REF!,""))</f>
        <v>#REF!</v>
      </c>
      <c r="I917" s="103" t="e">
        <f>IF(AND('IOC Input'!#REF!="M-OP",'IOC Input'!#REF!&lt;50000),'IOC Input'!#REF!,IF(AND('IOC Input'!#REF!="M-OP",'IOC Input'!#REF!&gt;=50000),'IOC Input'!#REF!,""))</f>
        <v>#REF!</v>
      </c>
      <c r="J917" s="105" t="e">
        <f>IF(AND('IOC Input'!#REF!="M-OP",'IOC Input'!#REF!&lt;50000),RIGHT('IOC Input'!#REF!,6),IF(AND('IOC Input'!#REF!="M-OP",'IOC Input'!#REF!&gt;=50000),RIGHT('IOC Input'!#REF!,6),""))</f>
        <v>#REF!</v>
      </c>
      <c r="K917" s="106" t="e">
        <f>IF(AND('IOC Input'!#REF!="M-OP",'IOC Input'!#REF!="C"),'IOC Input'!#REF!,"")</f>
        <v>#REF!</v>
      </c>
      <c r="L917" s="106" t="e">
        <f>IF(AND('IOC Input'!#REF!="M-OP",'IOC Input'!#REF!="D"),'IOC Input'!#REF!,"")</f>
        <v>#REF!</v>
      </c>
      <c r="M917" t="e">
        <f t="shared" si="97"/>
        <v>#REF!</v>
      </c>
    </row>
    <row r="918" spans="1:13" ht="18.75">
      <c r="A918" s="102" t="s">
        <v>111</v>
      </c>
      <c r="B918" s="103" t="e">
        <f>IF(AND('IOC Input'!#REF!="M-OP",'IOC Input'!#REF!&lt;50000),'IOC Input'!#REF!,IF(AND('IOC Input'!#REF!="M-OP",'IOC Input'!#REF!&gt;=50000),'IOC Input'!#REF!,""))</f>
        <v>#REF!</v>
      </c>
      <c r="C918" s="103" t="e">
        <f>IF(AND('IOC Input'!#REF!="M-OP",'IOC Input'!#REF!&lt;50000),'IOC Input'!#REF!,IF(AND('IOC Input'!#REF!="M-OP",'IOC Input'!#REF!&gt;=50000),'IOC Input'!#REF!,""))</f>
        <v>#REF!</v>
      </c>
      <c r="D918" s="103" t="e">
        <f>IF(AND('IOC Input'!#REF!="M-OP",'IOC Input'!#REF!&lt;50000),'IOC Input'!#REF!,IF(AND('IOC Input'!#REF!="M-OP",'IOC Input'!#REF!&gt;=50000),'IOC Input'!#REF!,""))</f>
        <v>#REF!</v>
      </c>
      <c r="E918" s="103" t="e">
        <f>IF(AND('IOC Input'!#REF!="M-OP",'IOC Input'!#REF!&lt;50000),'IOC Input'!#REF!,IF(AND('IOC Input'!#REF!="M-OP",'IOC Input'!#REF!&gt;=50000),'IOC Input'!#REF!,""))</f>
        <v>#REF!</v>
      </c>
      <c r="F918" s="103" t="e">
        <f>IF(AND('IOC Input'!#REF!="M-OP",'IOC Input'!#REF!&lt;50000),'IOC Input'!#REF!,IF(AND('IOC Input'!#REF!="M-OP",'IOC Input'!#REF!&gt;=50000),'IOC Input'!#REF!,""))</f>
        <v>#REF!</v>
      </c>
      <c r="G918" s="103" t="e">
        <f>IF(AND('IOC Input'!#REF!="M-OP",'IOC Input'!#REF!&lt;50000),'IOC Input'!#REF!,IF(AND('IOC Input'!#REF!="M-OP",'IOC Input'!#REF!&gt;=50000),'IOC Input'!#REF!,""))</f>
        <v>#REF!</v>
      </c>
      <c r="H918" s="103" t="e">
        <f>IF(AND('IOC Input'!#REF!="M-OP",'IOC Input'!#REF!&lt;50000),'IOC Input'!#REF!,IF(AND('IOC Input'!#REF!="M-OP",'IOC Input'!#REF!&gt;=50000),'IOC Input'!#REF!,""))</f>
        <v>#REF!</v>
      </c>
      <c r="I918" s="103" t="e">
        <f>IF(AND('IOC Input'!#REF!="M-OP",'IOC Input'!#REF!&lt;50000),'IOC Input'!#REF!,IF(AND('IOC Input'!#REF!="M-OP",'IOC Input'!#REF!&gt;=50000),'IOC Input'!#REF!,""))</f>
        <v>#REF!</v>
      </c>
      <c r="J918" s="105" t="e">
        <f>IF(AND('IOC Input'!#REF!="M-OP",'IOC Input'!#REF!&lt;50000),RIGHT('IOC Input'!#REF!,6),IF(AND('IOC Input'!#REF!="M-OP",'IOC Input'!#REF!&gt;=50000),RIGHT('IOC Input'!#REF!,6),""))</f>
        <v>#REF!</v>
      </c>
      <c r="K918" s="106" t="e">
        <f>IF(AND('IOC Input'!#REF!="M-OP",'IOC Input'!#REF!="C"),'IOC Input'!#REF!,"")</f>
        <v>#REF!</v>
      </c>
      <c r="L918" s="106" t="e">
        <f>IF(AND('IOC Input'!#REF!="M-OP",'IOC Input'!#REF!="D"),'IOC Input'!#REF!,"")</f>
        <v>#REF!</v>
      </c>
      <c r="M918" t="e">
        <f t="shared" si="97"/>
        <v>#REF!</v>
      </c>
    </row>
    <row r="919" spans="1:13" ht="18.75">
      <c r="A919" s="102" t="s">
        <v>111</v>
      </c>
      <c r="B919" s="103" t="e">
        <f>IF(AND('IOC Input'!#REF!="M-OP",'IOC Input'!#REF!&lt;50000),'IOC Input'!#REF!,IF(AND('IOC Input'!#REF!="M-OP",'IOC Input'!#REF!&gt;=50000),'IOC Input'!#REF!,""))</f>
        <v>#REF!</v>
      </c>
      <c r="C919" s="103" t="e">
        <f>IF(AND('IOC Input'!#REF!="M-OP",'IOC Input'!#REF!&lt;50000),'IOC Input'!#REF!,IF(AND('IOC Input'!#REF!="M-OP",'IOC Input'!#REF!&gt;=50000),'IOC Input'!#REF!,""))</f>
        <v>#REF!</v>
      </c>
      <c r="D919" s="103" t="e">
        <f>IF(AND('IOC Input'!#REF!="M-OP",'IOC Input'!#REF!&lt;50000),'IOC Input'!#REF!,IF(AND('IOC Input'!#REF!="M-OP",'IOC Input'!#REF!&gt;=50000),'IOC Input'!#REF!,""))</f>
        <v>#REF!</v>
      </c>
      <c r="E919" s="103" t="e">
        <f>IF(AND('IOC Input'!#REF!="M-OP",'IOC Input'!#REF!&lt;50000),'IOC Input'!#REF!,IF(AND('IOC Input'!#REF!="M-OP",'IOC Input'!#REF!&gt;=50000),'IOC Input'!#REF!,""))</f>
        <v>#REF!</v>
      </c>
      <c r="F919" s="103" t="e">
        <f>IF(AND('IOC Input'!#REF!="M-OP",'IOC Input'!#REF!&lt;50000),'IOC Input'!#REF!,IF(AND('IOC Input'!#REF!="M-OP",'IOC Input'!#REF!&gt;=50000),'IOC Input'!#REF!,""))</f>
        <v>#REF!</v>
      </c>
      <c r="G919" s="103" t="e">
        <f>IF(AND('IOC Input'!#REF!="M-OP",'IOC Input'!#REF!&lt;50000),'IOC Input'!#REF!,IF(AND('IOC Input'!#REF!="M-OP",'IOC Input'!#REF!&gt;=50000),'IOC Input'!#REF!,""))</f>
        <v>#REF!</v>
      </c>
      <c r="H919" s="103" t="e">
        <f>IF(AND('IOC Input'!#REF!="M-OP",'IOC Input'!#REF!&lt;50000),'IOC Input'!#REF!,IF(AND('IOC Input'!#REF!="M-OP",'IOC Input'!#REF!&gt;=50000),'IOC Input'!#REF!,""))</f>
        <v>#REF!</v>
      </c>
      <c r="I919" s="103" t="e">
        <f>IF(AND('IOC Input'!#REF!="M-OP",'IOC Input'!#REF!&lt;50000),'IOC Input'!#REF!,IF(AND('IOC Input'!#REF!="M-OP",'IOC Input'!#REF!&gt;=50000),'IOC Input'!#REF!,""))</f>
        <v>#REF!</v>
      </c>
      <c r="J919" s="105" t="e">
        <f>IF(AND('IOC Input'!#REF!="M-OP",'IOC Input'!#REF!&lt;50000),RIGHT('IOC Input'!#REF!,6),IF(AND('IOC Input'!#REF!="M-OP",'IOC Input'!#REF!&gt;=50000),RIGHT('IOC Input'!#REF!,6),""))</f>
        <v>#REF!</v>
      </c>
      <c r="K919" s="106" t="e">
        <f>IF(AND('IOC Input'!#REF!="M-OP",'IOC Input'!#REF!="C"),'IOC Input'!#REF!,"")</f>
        <v>#REF!</v>
      </c>
      <c r="L919" s="106" t="e">
        <f>IF(AND('IOC Input'!#REF!="M-OP",'IOC Input'!#REF!="D"),'IOC Input'!#REF!,"")</f>
        <v>#REF!</v>
      </c>
      <c r="M919" t="e">
        <f t="shared" si="97"/>
        <v>#REF!</v>
      </c>
    </row>
    <row r="920" spans="1:13" ht="18.75">
      <c r="A920" s="102" t="s">
        <v>111</v>
      </c>
      <c r="B920" s="103" t="e">
        <f>IF(AND('IOC Input'!#REF!="M-OP",'IOC Input'!#REF!&lt;50000),'IOC Input'!#REF!,IF(AND('IOC Input'!#REF!="M-OP",'IOC Input'!#REF!&gt;=50000),'IOC Input'!#REF!,""))</f>
        <v>#REF!</v>
      </c>
      <c r="C920" s="103" t="e">
        <f>IF(AND('IOC Input'!#REF!="M-OP",'IOC Input'!#REF!&lt;50000),'IOC Input'!#REF!,IF(AND('IOC Input'!#REF!="M-OP",'IOC Input'!#REF!&gt;=50000),'IOC Input'!#REF!,""))</f>
        <v>#REF!</v>
      </c>
      <c r="D920" s="103" t="e">
        <f>IF(AND('IOC Input'!#REF!="M-OP",'IOC Input'!#REF!&lt;50000),'IOC Input'!#REF!,IF(AND('IOC Input'!#REF!="M-OP",'IOC Input'!#REF!&gt;=50000),'IOC Input'!#REF!,""))</f>
        <v>#REF!</v>
      </c>
      <c r="E920" s="103" t="e">
        <f>IF(AND('IOC Input'!#REF!="M-OP",'IOC Input'!#REF!&lt;50000),'IOC Input'!#REF!,IF(AND('IOC Input'!#REF!="M-OP",'IOC Input'!#REF!&gt;=50000),'IOC Input'!#REF!,""))</f>
        <v>#REF!</v>
      </c>
      <c r="F920" s="103" t="e">
        <f>IF(AND('IOC Input'!#REF!="M-OP",'IOC Input'!#REF!&lt;50000),'IOC Input'!#REF!,IF(AND('IOC Input'!#REF!="M-OP",'IOC Input'!#REF!&gt;=50000),'IOC Input'!#REF!,""))</f>
        <v>#REF!</v>
      </c>
      <c r="G920" s="103" t="e">
        <f>IF(AND('IOC Input'!#REF!="M-OP",'IOC Input'!#REF!&lt;50000),'IOC Input'!#REF!,IF(AND('IOC Input'!#REF!="M-OP",'IOC Input'!#REF!&gt;=50000),'IOC Input'!#REF!,""))</f>
        <v>#REF!</v>
      </c>
      <c r="H920" s="107"/>
      <c r="I920" s="103" t="e">
        <f>IF(AND('IOC Input'!#REF!="M-OP",'IOC Input'!#REF!&lt;50000),'IOC Input'!#REF!,IF(AND('IOC Input'!#REF!="M-OP",'IOC Input'!#REF!&gt;=50000),'IOC Input'!#REF!,""))</f>
        <v>#REF!</v>
      </c>
      <c r="J920" s="105" t="e">
        <f>IF(AND('IOC Input'!#REF!="M-OP",'IOC Input'!#REF!&lt;50000),RIGHT('IOC Input'!#REF!,6),IF(AND('IOC Input'!#REF!="M-OP",'IOC Input'!#REF!&gt;=50000),RIGHT('IOC Input'!#REF!,6),""))</f>
        <v>#REF!</v>
      </c>
      <c r="K920" s="106" t="e">
        <f>IF(AND('IOC Input'!#REF!="M-OP",'IOC Input'!#REF!="C"),'IOC Input'!#REF!,"")</f>
        <v>#REF!</v>
      </c>
      <c r="L920" s="106" t="e">
        <f>IF(AND('IOC Input'!#REF!="M-OP",'IOC Input'!#REF!="D"),'IOC Input'!#REF!,"")</f>
        <v>#REF!</v>
      </c>
      <c r="M920" t="e">
        <f t="shared" si="97"/>
        <v>#REF!</v>
      </c>
    </row>
    <row r="921" spans="1:13" ht="18.75">
      <c r="A921" s="102"/>
      <c r="B921" s="103"/>
      <c r="C921" s="104"/>
      <c r="D921" s="103"/>
      <c r="E921" s="104"/>
      <c r="F921" s="103"/>
      <c r="G921" s="103"/>
      <c r="H921" s="104"/>
      <c r="I921" s="103"/>
      <c r="J921" s="105"/>
      <c r="K921" s="106"/>
      <c r="L921" s="106"/>
    </row>
    <row r="922" spans="1:13" ht="18.75">
      <c r="A922" s="102" t="s">
        <v>111</v>
      </c>
      <c r="B922" s="103" t="e">
        <f>IF(AND('IOC Input'!#REF!="M-OP",'IOC Input'!#REF!&lt;50000),"119503",IF(AND('IOC Input'!#REF!="M-OP",'IOC Input'!#REF!&gt;=50000),"119500",""))</f>
        <v>#REF!</v>
      </c>
      <c r="C922" s="104"/>
      <c r="D922" s="103"/>
      <c r="E922" s="104"/>
      <c r="F922" s="103"/>
      <c r="G922" s="103"/>
      <c r="H922" s="103" t="e">
        <f>IF(AND('IOC Input'!#REF!="M-OP",'IOC Input'!#REF!&lt;50000),'IOC Input'!#REF!,IF(AND('IOC Input'!#REF!="M-OP",'IOC Input'!#REF!&gt;=50000),'IOC Input'!#REF!,""))</f>
        <v>#REF!</v>
      </c>
      <c r="I922" s="103" t="e">
        <f>+I923</f>
        <v>#REF!</v>
      </c>
      <c r="J922" s="105" t="e">
        <f>+J923</f>
        <v>#REF!</v>
      </c>
      <c r="K922" s="106" t="e">
        <f>IF(AND('IOC Input'!#REF!="M-OP",'IOC Input'!#REF!="C"),'IOC Input'!#REF!,"")</f>
        <v>#REF!</v>
      </c>
      <c r="L922" s="106" t="e">
        <f>IF(AND('IOC Input'!#REF!="M-OP",'IOC Input'!#REF!="D"),'IOC Input'!#REF!,"")</f>
        <v>#REF!</v>
      </c>
      <c r="M922" t="e">
        <f>IF(SUM(K922:L922)&gt;0,1,0)</f>
        <v>#REF!</v>
      </c>
    </row>
    <row r="923" spans="1:13" ht="18.75">
      <c r="A923" s="102" t="s">
        <v>111</v>
      </c>
      <c r="B923" s="103" t="e">
        <f>IF(AND('IOC Input'!#REF!="M-OP",'IOC Input'!#REF!&lt;50000),'IOC Input'!#REF!,IF(AND('IOC Input'!#REF!="M-OP",'IOC Input'!#REF!&gt;=50000),'IOC Input'!#REF!,""))</f>
        <v>#REF!</v>
      </c>
      <c r="C923" s="103" t="e">
        <f>IF(AND('IOC Input'!#REF!="M-OP",'IOC Input'!#REF!&lt;50000),'IOC Input'!#REF!,IF(AND('IOC Input'!#REF!="M-OP",'IOC Input'!#REF!&gt;=50000),'IOC Input'!#REF!,""))</f>
        <v>#REF!</v>
      </c>
      <c r="D923" s="103" t="e">
        <f>IF(AND('IOC Input'!#REF!="M-OP",'IOC Input'!#REF!&lt;50000),'IOC Input'!#REF!,IF(AND('IOC Input'!#REF!="M-OP",'IOC Input'!#REF!&gt;=50000),'IOC Input'!#REF!,""))</f>
        <v>#REF!</v>
      </c>
      <c r="E923" s="103" t="e">
        <f>IF(AND('IOC Input'!#REF!="M-OP",'IOC Input'!#REF!&lt;50000),'IOC Input'!#REF!,IF(AND('IOC Input'!#REF!="M-OP",'IOC Input'!#REF!&gt;=50000),'IOC Input'!#REF!,""))</f>
        <v>#REF!</v>
      </c>
      <c r="F923" s="103" t="e">
        <f>IF(AND('IOC Input'!#REF!="M-OP",'IOC Input'!#REF!&lt;50000),'IOC Input'!#REF!,IF(AND('IOC Input'!#REF!="M-OP",'IOC Input'!#REF!&gt;=50000),'IOC Input'!#REF!,""))</f>
        <v>#REF!</v>
      </c>
      <c r="G923" s="103" t="e">
        <f>IF(AND('IOC Input'!#REF!="M-OP",'IOC Input'!#REF!&lt;50000),'IOC Input'!#REF!,IF(AND('IOC Input'!#REF!="M-OP",'IOC Input'!#REF!&gt;=50000),'IOC Input'!#REF!,""))</f>
        <v>#REF!</v>
      </c>
      <c r="H923" s="103" t="e">
        <f>IF(AND('IOC Input'!#REF!="M-OP",'IOC Input'!#REF!&lt;50000),'IOC Input'!#REF!,IF(AND('IOC Input'!#REF!="M-OP",'IOC Input'!#REF!&gt;=50000),'IOC Input'!#REF!,""))</f>
        <v>#REF!</v>
      </c>
      <c r="I923" s="103" t="e">
        <f>IF(AND('IOC Input'!#REF!="M-OP",'IOC Input'!#REF!&lt;50000),'IOC Input'!#REF!,IF(AND('IOC Input'!#REF!="M-OP",'IOC Input'!#REF!&gt;=50000),'IOC Input'!#REF!,""))</f>
        <v>#REF!</v>
      </c>
      <c r="J923" s="105" t="e">
        <f>IF(AND('IOC Input'!#REF!="M-OP",'IOC Input'!#REF!&lt;50000),RIGHT('IOC Input'!#REF!,6),IF(AND('IOC Input'!#REF!="M-OP",'IOC Input'!#REF!&gt;=50000),RIGHT('IOC Input'!#REF!,6),""))</f>
        <v>#REF!</v>
      </c>
      <c r="K923" s="106" t="e">
        <f>IF(AND('IOC Input'!#REF!="M-OP",'IOC Input'!#REF!="C"),'IOC Input'!#REF!,"")</f>
        <v>#REF!</v>
      </c>
      <c r="L923" s="106" t="e">
        <f>IF(AND('IOC Input'!#REF!="M-OP",'IOC Input'!#REF!="D"),'IOC Input'!#REF!,"")</f>
        <v>#REF!</v>
      </c>
      <c r="M923" t="e">
        <f t="shared" ref="M923:M929" si="98">IF(SUM(K923:L923)&gt;0,1,0)</f>
        <v>#REF!</v>
      </c>
    </row>
    <row r="924" spans="1:13" ht="18.75">
      <c r="A924" s="102" t="s">
        <v>111</v>
      </c>
      <c r="B924" s="103" t="e">
        <f>IF(AND('IOC Input'!#REF!="M-OP",'IOC Input'!#REF!&lt;50000),'IOC Input'!#REF!,IF(AND('IOC Input'!#REF!="M-OP",'IOC Input'!#REF!&gt;=50000),'IOC Input'!#REF!,""))</f>
        <v>#REF!</v>
      </c>
      <c r="C924" s="103" t="e">
        <f>IF(AND('IOC Input'!#REF!="M-OP",'IOC Input'!#REF!&lt;50000),'IOC Input'!#REF!,IF(AND('IOC Input'!#REF!="M-OP",'IOC Input'!#REF!&gt;=50000),'IOC Input'!#REF!,""))</f>
        <v>#REF!</v>
      </c>
      <c r="D924" s="103" t="e">
        <f>IF(AND('IOC Input'!#REF!="M-OP",'IOC Input'!#REF!&lt;50000),'IOC Input'!#REF!,IF(AND('IOC Input'!#REF!="M-OP",'IOC Input'!#REF!&gt;=50000),'IOC Input'!#REF!,""))</f>
        <v>#REF!</v>
      </c>
      <c r="E924" s="103" t="e">
        <f>IF(AND('IOC Input'!#REF!="M-OP",'IOC Input'!#REF!&lt;50000),'IOC Input'!#REF!,IF(AND('IOC Input'!#REF!="M-OP",'IOC Input'!#REF!&gt;=50000),'IOC Input'!#REF!,""))</f>
        <v>#REF!</v>
      </c>
      <c r="F924" s="103" t="e">
        <f>IF(AND('IOC Input'!#REF!="M-OP",'IOC Input'!#REF!&lt;50000),'IOC Input'!#REF!,IF(AND('IOC Input'!#REF!="M-OP",'IOC Input'!#REF!&gt;=50000),'IOC Input'!#REF!,""))</f>
        <v>#REF!</v>
      </c>
      <c r="G924" s="103" t="e">
        <f>IF(AND('IOC Input'!#REF!="M-OP",'IOC Input'!#REF!&lt;50000),'IOC Input'!#REF!,IF(AND('IOC Input'!#REF!="M-OP",'IOC Input'!#REF!&gt;=50000),'IOC Input'!#REF!,""))</f>
        <v>#REF!</v>
      </c>
      <c r="H924" s="103" t="e">
        <f>IF(AND('IOC Input'!#REF!="M-OP",'IOC Input'!#REF!&lt;50000),'IOC Input'!#REF!,IF(AND('IOC Input'!#REF!="M-OP",'IOC Input'!#REF!&gt;=50000),'IOC Input'!#REF!,""))</f>
        <v>#REF!</v>
      </c>
      <c r="I924" s="103" t="e">
        <f>IF(AND('IOC Input'!#REF!="M-OP",'IOC Input'!#REF!&lt;50000),'IOC Input'!#REF!,IF(AND('IOC Input'!#REF!="M-OP",'IOC Input'!#REF!&gt;=50000),'IOC Input'!#REF!,""))</f>
        <v>#REF!</v>
      </c>
      <c r="J924" s="105" t="e">
        <f>IF(AND('IOC Input'!#REF!="M-OP",'IOC Input'!#REF!&lt;50000),RIGHT('IOC Input'!#REF!,6),IF(AND('IOC Input'!#REF!="M-OP",'IOC Input'!#REF!&gt;=50000),RIGHT('IOC Input'!#REF!,6),""))</f>
        <v>#REF!</v>
      </c>
      <c r="K924" s="106" t="e">
        <f>IF(AND('IOC Input'!#REF!="M-OP",'IOC Input'!#REF!="C"),'IOC Input'!#REF!,"")</f>
        <v>#REF!</v>
      </c>
      <c r="L924" s="106" t="e">
        <f>IF(AND('IOC Input'!#REF!="M-OP",'IOC Input'!#REF!="D"),'IOC Input'!#REF!,"")</f>
        <v>#REF!</v>
      </c>
      <c r="M924" t="e">
        <f t="shared" si="98"/>
        <v>#REF!</v>
      </c>
    </row>
    <row r="925" spans="1:13" ht="18.75">
      <c r="A925" s="102" t="s">
        <v>111</v>
      </c>
      <c r="B925" s="103" t="e">
        <f>IF(AND('IOC Input'!#REF!="M-OP",'IOC Input'!#REF!&lt;50000),'IOC Input'!#REF!,IF(AND('IOC Input'!#REF!="M-OP",'IOC Input'!#REF!&gt;=50000),'IOC Input'!#REF!,""))</f>
        <v>#REF!</v>
      </c>
      <c r="C925" s="103" t="e">
        <f>IF(AND('IOC Input'!#REF!="M-OP",'IOC Input'!#REF!&lt;50000),'IOC Input'!#REF!,IF(AND('IOC Input'!#REF!="M-OP",'IOC Input'!#REF!&gt;=50000),'IOC Input'!#REF!,""))</f>
        <v>#REF!</v>
      </c>
      <c r="D925" s="103" t="e">
        <f>IF(AND('IOC Input'!#REF!="M-OP",'IOC Input'!#REF!&lt;50000),'IOC Input'!#REF!,IF(AND('IOC Input'!#REF!="M-OP",'IOC Input'!#REF!&gt;=50000),'IOC Input'!#REF!,""))</f>
        <v>#REF!</v>
      </c>
      <c r="E925" s="103" t="e">
        <f>IF(AND('IOC Input'!#REF!="M-OP",'IOC Input'!#REF!&lt;50000),'IOC Input'!#REF!,IF(AND('IOC Input'!#REF!="M-OP",'IOC Input'!#REF!&gt;=50000),'IOC Input'!#REF!,""))</f>
        <v>#REF!</v>
      </c>
      <c r="F925" s="103" t="e">
        <f>IF(AND('IOC Input'!#REF!="M-OP",'IOC Input'!#REF!&lt;50000),'IOC Input'!#REF!,IF(AND('IOC Input'!#REF!="M-OP",'IOC Input'!#REF!&gt;=50000),'IOC Input'!#REF!,""))</f>
        <v>#REF!</v>
      </c>
      <c r="G925" s="103" t="e">
        <f>IF(AND('IOC Input'!#REF!="M-OP",'IOC Input'!#REF!&lt;50000),'IOC Input'!#REF!,IF(AND('IOC Input'!#REF!="M-OP",'IOC Input'!#REF!&gt;=50000),'IOC Input'!#REF!,""))</f>
        <v>#REF!</v>
      </c>
      <c r="H925" s="103" t="e">
        <f>IF(AND('IOC Input'!#REF!="M-OP",'IOC Input'!#REF!&lt;50000),'IOC Input'!#REF!,IF(AND('IOC Input'!#REF!="M-OP",'IOC Input'!#REF!&gt;=50000),'IOC Input'!#REF!,""))</f>
        <v>#REF!</v>
      </c>
      <c r="I925" s="103" t="e">
        <f>IF(AND('IOC Input'!#REF!="M-OP",'IOC Input'!#REF!&lt;50000),'IOC Input'!#REF!,IF(AND('IOC Input'!#REF!="M-OP",'IOC Input'!#REF!&gt;=50000),'IOC Input'!#REF!,""))</f>
        <v>#REF!</v>
      </c>
      <c r="J925" s="105" t="e">
        <f>IF(AND('IOC Input'!#REF!="M-OP",'IOC Input'!#REF!&lt;50000),RIGHT('IOC Input'!#REF!,6),IF(AND('IOC Input'!#REF!="M-OP",'IOC Input'!#REF!&gt;=50000),RIGHT('IOC Input'!#REF!,6),""))</f>
        <v>#REF!</v>
      </c>
      <c r="K925" s="106" t="e">
        <f>IF(AND('IOC Input'!#REF!="M-OP",'IOC Input'!#REF!="C"),'IOC Input'!#REF!,"")</f>
        <v>#REF!</v>
      </c>
      <c r="L925" s="106" t="e">
        <f>IF(AND('IOC Input'!#REF!="M-OP",'IOC Input'!#REF!="D"),'IOC Input'!#REF!,"")</f>
        <v>#REF!</v>
      </c>
      <c r="M925" t="e">
        <f t="shared" si="98"/>
        <v>#REF!</v>
      </c>
    </row>
    <row r="926" spans="1:13" ht="18.75">
      <c r="A926" s="102" t="s">
        <v>111</v>
      </c>
      <c r="B926" s="103" t="e">
        <f>IF(AND('IOC Input'!#REF!="M-OP",'IOC Input'!#REF!&lt;50000),'IOC Input'!#REF!,IF(AND('IOC Input'!#REF!="M-OP",'IOC Input'!#REF!&gt;=50000),'IOC Input'!#REF!,""))</f>
        <v>#REF!</v>
      </c>
      <c r="C926" s="103" t="e">
        <f>IF(AND('IOC Input'!#REF!="M-OP",'IOC Input'!#REF!&lt;50000),'IOC Input'!#REF!,IF(AND('IOC Input'!#REF!="M-OP",'IOC Input'!#REF!&gt;=50000),'IOC Input'!#REF!,""))</f>
        <v>#REF!</v>
      </c>
      <c r="D926" s="103" t="e">
        <f>IF(AND('IOC Input'!#REF!="M-OP",'IOC Input'!#REF!&lt;50000),'IOC Input'!#REF!,IF(AND('IOC Input'!#REF!="M-OP",'IOC Input'!#REF!&gt;=50000),'IOC Input'!#REF!,""))</f>
        <v>#REF!</v>
      </c>
      <c r="E926" s="103" t="e">
        <f>IF(AND('IOC Input'!#REF!="M-OP",'IOC Input'!#REF!&lt;50000),'IOC Input'!#REF!,IF(AND('IOC Input'!#REF!="M-OP",'IOC Input'!#REF!&gt;=50000),'IOC Input'!#REF!,""))</f>
        <v>#REF!</v>
      </c>
      <c r="F926" s="103" t="e">
        <f>IF(AND('IOC Input'!#REF!="M-OP",'IOC Input'!#REF!&lt;50000),'IOC Input'!#REF!,IF(AND('IOC Input'!#REF!="M-OP",'IOC Input'!#REF!&gt;=50000),'IOC Input'!#REF!,""))</f>
        <v>#REF!</v>
      </c>
      <c r="G926" s="103" t="e">
        <f>IF(AND('IOC Input'!#REF!="M-OP",'IOC Input'!#REF!&lt;50000),'IOC Input'!#REF!,IF(AND('IOC Input'!#REF!="M-OP",'IOC Input'!#REF!&gt;=50000),'IOC Input'!#REF!,""))</f>
        <v>#REF!</v>
      </c>
      <c r="H926" s="103" t="e">
        <f>IF(AND('IOC Input'!#REF!="M-OP",'IOC Input'!#REF!&lt;50000),'IOC Input'!#REF!,IF(AND('IOC Input'!#REF!="M-OP",'IOC Input'!#REF!&gt;=50000),'IOC Input'!#REF!,""))</f>
        <v>#REF!</v>
      </c>
      <c r="I926" s="103" t="e">
        <f>IF(AND('IOC Input'!#REF!="M-OP",'IOC Input'!#REF!&lt;50000),'IOC Input'!#REF!,IF(AND('IOC Input'!#REF!="M-OP",'IOC Input'!#REF!&gt;=50000),'IOC Input'!#REF!,""))</f>
        <v>#REF!</v>
      </c>
      <c r="J926" s="105" t="e">
        <f>IF(AND('IOC Input'!#REF!="M-OP",'IOC Input'!#REF!&lt;50000),RIGHT('IOC Input'!#REF!,6),IF(AND('IOC Input'!#REF!="M-OP",'IOC Input'!#REF!&gt;=50000),RIGHT('IOC Input'!#REF!,6),""))</f>
        <v>#REF!</v>
      </c>
      <c r="K926" s="106" t="e">
        <f>IF(AND('IOC Input'!#REF!="M-OP",'IOC Input'!#REF!="C"),'IOC Input'!#REF!,"")</f>
        <v>#REF!</v>
      </c>
      <c r="L926" s="106" t="e">
        <f>IF(AND('IOC Input'!#REF!="M-OP",'IOC Input'!#REF!="D"),'IOC Input'!#REF!,"")</f>
        <v>#REF!</v>
      </c>
      <c r="M926" t="e">
        <f t="shared" si="98"/>
        <v>#REF!</v>
      </c>
    </row>
    <row r="927" spans="1:13" ht="18.75">
      <c r="A927" s="102" t="s">
        <v>111</v>
      </c>
      <c r="B927" s="103" t="e">
        <f>IF(AND('IOC Input'!#REF!="M-OP",'IOC Input'!#REF!&lt;50000),'IOC Input'!#REF!,IF(AND('IOC Input'!#REF!="M-OP",'IOC Input'!#REF!&gt;=50000),'IOC Input'!#REF!,""))</f>
        <v>#REF!</v>
      </c>
      <c r="C927" s="103" t="e">
        <f>IF(AND('IOC Input'!#REF!="M-OP",'IOC Input'!#REF!&lt;50000),'IOC Input'!#REF!,IF(AND('IOC Input'!#REF!="M-OP",'IOC Input'!#REF!&gt;=50000),'IOC Input'!#REF!,""))</f>
        <v>#REF!</v>
      </c>
      <c r="D927" s="103" t="e">
        <f>IF(AND('IOC Input'!#REF!="M-OP",'IOC Input'!#REF!&lt;50000),'IOC Input'!#REF!,IF(AND('IOC Input'!#REF!="M-OP",'IOC Input'!#REF!&gt;=50000),'IOC Input'!#REF!,""))</f>
        <v>#REF!</v>
      </c>
      <c r="E927" s="103" t="e">
        <f>IF(AND('IOC Input'!#REF!="M-OP",'IOC Input'!#REF!&lt;50000),'IOC Input'!#REF!,IF(AND('IOC Input'!#REF!="M-OP",'IOC Input'!#REF!&gt;=50000),'IOC Input'!#REF!,""))</f>
        <v>#REF!</v>
      </c>
      <c r="F927" s="103" t="e">
        <f>IF(AND('IOC Input'!#REF!="M-OP",'IOC Input'!#REF!&lt;50000),'IOC Input'!#REF!,IF(AND('IOC Input'!#REF!="M-OP",'IOC Input'!#REF!&gt;=50000),'IOC Input'!#REF!,""))</f>
        <v>#REF!</v>
      </c>
      <c r="G927" s="103" t="e">
        <f>IF(AND('IOC Input'!#REF!="M-OP",'IOC Input'!#REF!&lt;50000),'IOC Input'!#REF!,IF(AND('IOC Input'!#REF!="M-OP",'IOC Input'!#REF!&gt;=50000),'IOC Input'!#REF!,""))</f>
        <v>#REF!</v>
      </c>
      <c r="H927" s="103" t="e">
        <f>IF(AND('IOC Input'!#REF!="M-OP",'IOC Input'!#REF!&lt;50000),'IOC Input'!#REF!,IF(AND('IOC Input'!#REF!="M-OP",'IOC Input'!#REF!&gt;=50000),'IOC Input'!#REF!,""))</f>
        <v>#REF!</v>
      </c>
      <c r="I927" s="103" t="e">
        <f>IF(AND('IOC Input'!#REF!="M-OP",'IOC Input'!#REF!&lt;50000),'IOC Input'!#REF!,IF(AND('IOC Input'!#REF!="M-OP",'IOC Input'!#REF!&gt;=50000),'IOC Input'!#REF!,""))</f>
        <v>#REF!</v>
      </c>
      <c r="J927" s="105" t="e">
        <f>IF(AND('IOC Input'!#REF!="M-OP",'IOC Input'!#REF!&lt;50000),RIGHT('IOC Input'!#REF!,6),IF(AND('IOC Input'!#REF!="M-OP",'IOC Input'!#REF!&gt;=50000),RIGHT('IOC Input'!#REF!,6),""))</f>
        <v>#REF!</v>
      </c>
      <c r="K927" s="106" t="e">
        <f>IF(AND('IOC Input'!#REF!="M-OP",'IOC Input'!#REF!="C"),'IOC Input'!#REF!,"")</f>
        <v>#REF!</v>
      </c>
      <c r="L927" s="106" t="e">
        <f>IF(AND('IOC Input'!#REF!="M-OP",'IOC Input'!#REF!="D"),'IOC Input'!#REF!,"")</f>
        <v>#REF!</v>
      </c>
      <c r="M927" t="e">
        <f t="shared" si="98"/>
        <v>#REF!</v>
      </c>
    </row>
    <row r="928" spans="1:13" ht="18.75">
      <c r="A928" s="102" t="s">
        <v>111</v>
      </c>
      <c r="B928" s="103" t="e">
        <f>IF(AND('IOC Input'!#REF!="M-OP",'IOC Input'!#REF!&lt;50000),'IOC Input'!#REF!,IF(AND('IOC Input'!#REF!="M-OP",'IOC Input'!#REF!&gt;=50000),'IOC Input'!#REF!,""))</f>
        <v>#REF!</v>
      </c>
      <c r="C928" s="103" t="e">
        <f>IF(AND('IOC Input'!#REF!="M-OP",'IOC Input'!#REF!&lt;50000),'IOC Input'!#REF!,IF(AND('IOC Input'!#REF!="M-OP",'IOC Input'!#REF!&gt;=50000),'IOC Input'!#REF!,""))</f>
        <v>#REF!</v>
      </c>
      <c r="D928" s="103" t="e">
        <f>IF(AND('IOC Input'!#REF!="M-OP",'IOC Input'!#REF!&lt;50000),'IOC Input'!#REF!,IF(AND('IOC Input'!#REF!="M-OP",'IOC Input'!#REF!&gt;=50000),'IOC Input'!#REF!,""))</f>
        <v>#REF!</v>
      </c>
      <c r="E928" s="103" t="e">
        <f>IF(AND('IOC Input'!#REF!="M-OP",'IOC Input'!#REF!&lt;50000),'IOC Input'!#REF!,IF(AND('IOC Input'!#REF!="M-OP",'IOC Input'!#REF!&gt;=50000),'IOC Input'!#REF!,""))</f>
        <v>#REF!</v>
      </c>
      <c r="F928" s="103" t="e">
        <f>IF(AND('IOC Input'!#REF!="M-OP",'IOC Input'!#REF!&lt;50000),'IOC Input'!#REF!,IF(AND('IOC Input'!#REF!="M-OP",'IOC Input'!#REF!&gt;=50000),'IOC Input'!#REF!,""))</f>
        <v>#REF!</v>
      </c>
      <c r="G928" s="103" t="e">
        <f>IF(AND('IOC Input'!#REF!="M-OP",'IOC Input'!#REF!&lt;50000),'IOC Input'!#REF!,IF(AND('IOC Input'!#REF!="M-OP",'IOC Input'!#REF!&gt;=50000),'IOC Input'!#REF!,""))</f>
        <v>#REF!</v>
      </c>
      <c r="H928" s="103" t="e">
        <f>IF(AND('IOC Input'!#REF!="M-OP",'IOC Input'!#REF!&lt;50000),'IOC Input'!#REF!,IF(AND('IOC Input'!#REF!="M-OP",'IOC Input'!#REF!&gt;=50000),'IOC Input'!#REF!,""))</f>
        <v>#REF!</v>
      </c>
      <c r="I928" s="103" t="e">
        <f>IF(AND('IOC Input'!#REF!="M-OP",'IOC Input'!#REF!&lt;50000),'IOC Input'!#REF!,IF(AND('IOC Input'!#REF!="M-OP",'IOC Input'!#REF!&gt;=50000),'IOC Input'!#REF!,""))</f>
        <v>#REF!</v>
      </c>
      <c r="J928" s="105" t="e">
        <f>IF(AND('IOC Input'!#REF!="M-OP",'IOC Input'!#REF!&lt;50000),RIGHT('IOC Input'!#REF!,6),IF(AND('IOC Input'!#REF!="M-OP",'IOC Input'!#REF!&gt;=50000),RIGHT('IOC Input'!#REF!,6),""))</f>
        <v>#REF!</v>
      </c>
      <c r="K928" s="106" t="e">
        <f>IF(AND('IOC Input'!#REF!="M-OP",'IOC Input'!#REF!="C"),'IOC Input'!#REF!,"")</f>
        <v>#REF!</v>
      </c>
      <c r="L928" s="106" t="e">
        <f>IF(AND('IOC Input'!#REF!="M-OP",'IOC Input'!#REF!="D"),'IOC Input'!#REF!,"")</f>
        <v>#REF!</v>
      </c>
      <c r="M928" t="e">
        <f t="shared" si="98"/>
        <v>#REF!</v>
      </c>
    </row>
    <row r="929" spans="1:13" ht="18.75">
      <c r="A929" s="102" t="s">
        <v>111</v>
      </c>
      <c r="B929" s="103" t="e">
        <f>IF(AND('IOC Input'!#REF!="M-OP",'IOC Input'!#REF!&lt;50000),'IOC Input'!#REF!,IF(AND('IOC Input'!#REF!="M-OP",'IOC Input'!#REF!&gt;=50000),'IOC Input'!#REF!,""))</f>
        <v>#REF!</v>
      </c>
      <c r="C929" s="103" t="e">
        <f>IF(AND('IOC Input'!#REF!="M-OP",'IOC Input'!#REF!&lt;50000),'IOC Input'!#REF!,IF(AND('IOC Input'!#REF!="M-OP",'IOC Input'!#REF!&gt;=50000),'IOC Input'!#REF!,""))</f>
        <v>#REF!</v>
      </c>
      <c r="D929" s="103" t="e">
        <f>IF(AND('IOC Input'!#REF!="M-OP",'IOC Input'!#REF!&lt;50000),'IOC Input'!#REF!,IF(AND('IOC Input'!#REF!="M-OP",'IOC Input'!#REF!&gt;=50000),'IOC Input'!#REF!,""))</f>
        <v>#REF!</v>
      </c>
      <c r="E929" s="103" t="e">
        <f>IF(AND('IOC Input'!#REF!="M-OP",'IOC Input'!#REF!&lt;50000),'IOC Input'!#REF!,IF(AND('IOC Input'!#REF!="M-OP",'IOC Input'!#REF!&gt;=50000),'IOC Input'!#REF!,""))</f>
        <v>#REF!</v>
      </c>
      <c r="F929" s="103" t="e">
        <f>IF(AND('IOC Input'!#REF!="M-OP",'IOC Input'!#REF!&lt;50000),'IOC Input'!#REF!,IF(AND('IOC Input'!#REF!="M-OP",'IOC Input'!#REF!&gt;=50000),'IOC Input'!#REF!,""))</f>
        <v>#REF!</v>
      </c>
      <c r="G929" s="103" t="e">
        <f>IF(AND('IOC Input'!#REF!="M-OP",'IOC Input'!#REF!&lt;50000),'IOC Input'!#REF!,IF(AND('IOC Input'!#REF!="M-OP",'IOC Input'!#REF!&gt;=50000),'IOC Input'!#REF!,""))</f>
        <v>#REF!</v>
      </c>
      <c r="H929" s="107"/>
      <c r="I929" s="103" t="e">
        <f>IF(AND('IOC Input'!#REF!="M-OP",'IOC Input'!#REF!&lt;50000),'IOC Input'!#REF!,IF(AND('IOC Input'!#REF!="M-OP",'IOC Input'!#REF!&gt;=50000),'IOC Input'!#REF!,""))</f>
        <v>#REF!</v>
      </c>
      <c r="J929" s="105" t="e">
        <f>IF(AND('IOC Input'!#REF!="M-OP",'IOC Input'!#REF!&lt;50000),RIGHT('IOC Input'!#REF!,6),IF(AND('IOC Input'!#REF!="M-OP",'IOC Input'!#REF!&gt;=50000),RIGHT('IOC Input'!#REF!,6),""))</f>
        <v>#REF!</v>
      </c>
      <c r="K929" s="106" t="e">
        <f>IF(AND('IOC Input'!#REF!="M-OP",'IOC Input'!#REF!="C"),'IOC Input'!#REF!,"")</f>
        <v>#REF!</v>
      </c>
      <c r="L929" s="106" t="e">
        <f>IF(AND('IOC Input'!#REF!="M-OP",'IOC Input'!#REF!="D"),'IOC Input'!#REF!,"")</f>
        <v>#REF!</v>
      </c>
      <c r="M929" t="e">
        <f t="shared" si="98"/>
        <v>#REF!</v>
      </c>
    </row>
    <row r="930" spans="1:13" ht="18.75">
      <c r="A930" s="102"/>
      <c r="B930" s="103"/>
      <c r="C930" s="104"/>
      <c r="D930" s="103"/>
      <c r="E930" s="104"/>
      <c r="F930" s="103"/>
      <c r="G930" s="103"/>
      <c r="H930" s="104"/>
      <c r="I930" s="103"/>
      <c r="J930" s="105"/>
      <c r="K930" s="106"/>
      <c r="L930" s="106"/>
    </row>
    <row r="931" spans="1:13" ht="18.75">
      <c r="A931" s="102" t="s">
        <v>111</v>
      </c>
      <c r="B931" s="103" t="e">
        <f>IF(AND('IOC Input'!#REF!="M-OP",'IOC Input'!#REF!&lt;50000),"119503",IF(AND('IOC Input'!#REF!="M-OP",'IOC Input'!#REF!&gt;=50000),"119500",""))</f>
        <v>#REF!</v>
      </c>
      <c r="C931" s="104"/>
      <c r="D931" s="103"/>
      <c r="E931" s="104"/>
      <c r="F931" s="103"/>
      <c r="G931" s="103"/>
      <c r="H931" s="103" t="e">
        <f>IF(AND('IOC Input'!#REF!="M-OP",'IOC Input'!#REF!&lt;50000),'IOC Input'!#REF!,IF(AND('IOC Input'!#REF!="M-OP",'IOC Input'!#REF!&gt;=50000),'IOC Input'!#REF!,""))</f>
        <v>#REF!</v>
      </c>
      <c r="I931" s="103" t="e">
        <f>+I932</f>
        <v>#REF!</v>
      </c>
      <c r="J931" s="105" t="e">
        <f>+J932</f>
        <v>#REF!</v>
      </c>
      <c r="K931" s="106" t="e">
        <f>IF(AND('IOC Input'!#REF!="M-OP",'IOC Input'!#REF!="C"),'IOC Input'!#REF!,"")</f>
        <v>#REF!</v>
      </c>
      <c r="L931" s="106" t="e">
        <f>IF(AND('IOC Input'!#REF!="M-OP",'IOC Input'!#REF!="D"),'IOC Input'!#REF!,"")</f>
        <v>#REF!</v>
      </c>
      <c r="M931" t="e">
        <f>IF(SUM(K931:L931)&gt;0,1,0)</f>
        <v>#REF!</v>
      </c>
    </row>
    <row r="932" spans="1:13" ht="18.75">
      <c r="A932" s="102" t="s">
        <v>111</v>
      </c>
      <c r="B932" s="103" t="e">
        <f>IF(AND('IOC Input'!#REF!="M-OP",'IOC Input'!#REF!&lt;50000),'IOC Input'!#REF!,IF(AND('IOC Input'!#REF!="M-OP",'IOC Input'!#REF!&gt;=50000),'IOC Input'!#REF!,""))</f>
        <v>#REF!</v>
      </c>
      <c r="C932" s="103" t="e">
        <f>IF(AND('IOC Input'!#REF!="M-OP",'IOC Input'!#REF!&lt;50000),'IOC Input'!#REF!,IF(AND('IOC Input'!#REF!="M-OP",'IOC Input'!#REF!&gt;=50000),'IOC Input'!#REF!,""))</f>
        <v>#REF!</v>
      </c>
      <c r="D932" s="103" t="e">
        <f>IF(AND('IOC Input'!#REF!="M-OP",'IOC Input'!#REF!&lt;50000),'IOC Input'!#REF!,IF(AND('IOC Input'!#REF!="M-OP",'IOC Input'!#REF!&gt;=50000),'IOC Input'!#REF!,""))</f>
        <v>#REF!</v>
      </c>
      <c r="E932" s="103" t="e">
        <f>IF(AND('IOC Input'!#REF!="M-OP",'IOC Input'!#REF!&lt;50000),'IOC Input'!#REF!,IF(AND('IOC Input'!#REF!="M-OP",'IOC Input'!#REF!&gt;=50000),'IOC Input'!#REF!,""))</f>
        <v>#REF!</v>
      </c>
      <c r="F932" s="103" t="e">
        <f>IF(AND('IOC Input'!#REF!="M-OP",'IOC Input'!#REF!&lt;50000),'IOC Input'!#REF!,IF(AND('IOC Input'!#REF!="M-OP",'IOC Input'!#REF!&gt;=50000),'IOC Input'!#REF!,""))</f>
        <v>#REF!</v>
      </c>
      <c r="G932" s="103" t="e">
        <f>IF(AND('IOC Input'!#REF!="M-OP",'IOC Input'!#REF!&lt;50000),'IOC Input'!#REF!,IF(AND('IOC Input'!#REF!="M-OP",'IOC Input'!#REF!&gt;=50000),'IOC Input'!#REF!,""))</f>
        <v>#REF!</v>
      </c>
      <c r="H932" s="103" t="e">
        <f>IF(AND('IOC Input'!#REF!="M-OP",'IOC Input'!#REF!&lt;50000),'IOC Input'!#REF!,IF(AND('IOC Input'!#REF!="M-OP",'IOC Input'!#REF!&gt;=50000),'IOC Input'!#REF!,""))</f>
        <v>#REF!</v>
      </c>
      <c r="I932" s="103" t="e">
        <f>IF(AND('IOC Input'!#REF!="M-OP",'IOC Input'!#REF!&lt;50000),'IOC Input'!#REF!,IF(AND('IOC Input'!#REF!="M-OP",'IOC Input'!#REF!&gt;=50000),'IOC Input'!#REF!,""))</f>
        <v>#REF!</v>
      </c>
      <c r="J932" s="105" t="e">
        <f>IF(AND('IOC Input'!#REF!="M-OP",'IOC Input'!#REF!&lt;50000),RIGHT('IOC Input'!#REF!,6),IF(AND('IOC Input'!#REF!="M-OP",'IOC Input'!#REF!&gt;=50000),RIGHT('IOC Input'!#REF!,6),""))</f>
        <v>#REF!</v>
      </c>
      <c r="K932" s="106" t="e">
        <f>IF(AND('IOC Input'!#REF!="M-OP",'IOC Input'!#REF!="C"),'IOC Input'!#REF!,"")</f>
        <v>#REF!</v>
      </c>
      <c r="L932" s="106" t="e">
        <f>IF(AND('IOC Input'!#REF!="M-OP",'IOC Input'!#REF!="D"),'IOC Input'!#REF!,"")</f>
        <v>#REF!</v>
      </c>
      <c r="M932" t="e">
        <f t="shared" ref="M932:M938" si="99">IF(SUM(K932:L932)&gt;0,1,0)</f>
        <v>#REF!</v>
      </c>
    </row>
    <row r="933" spans="1:13" ht="18.75">
      <c r="A933" s="102" t="s">
        <v>111</v>
      </c>
      <c r="B933" s="103" t="e">
        <f>IF(AND('IOC Input'!#REF!="M-OP",'IOC Input'!#REF!&lt;50000),'IOC Input'!#REF!,IF(AND('IOC Input'!#REF!="M-OP",'IOC Input'!#REF!&gt;=50000),'IOC Input'!#REF!,""))</f>
        <v>#REF!</v>
      </c>
      <c r="C933" s="103" t="e">
        <f>IF(AND('IOC Input'!#REF!="M-OP",'IOC Input'!#REF!&lt;50000),'IOC Input'!#REF!,IF(AND('IOC Input'!#REF!="M-OP",'IOC Input'!#REF!&gt;=50000),'IOC Input'!#REF!,""))</f>
        <v>#REF!</v>
      </c>
      <c r="D933" s="103" t="e">
        <f>IF(AND('IOC Input'!#REF!="M-OP",'IOC Input'!#REF!&lt;50000),'IOC Input'!#REF!,IF(AND('IOC Input'!#REF!="M-OP",'IOC Input'!#REF!&gt;=50000),'IOC Input'!#REF!,""))</f>
        <v>#REF!</v>
      </c>
      <c r="E933" s="103" t="e">
        <f>IF(AND('IOC Input'!#REF!="M-OP",'IOC Input'!#REF!&lt;50000),'IOC Input'!#REF!,IF(AND('IOC Input'!#REF!="M-OP",'IOC Input'!#REF!&gt;=50000),'IOC Input'!#REF!,""))</f>
        <v>#REF!</v>
      </c>
      <c r="F933" s="103" t="e">
        <f>IF(AND('IOC Input'!#REF!="M-OP",'IOC Input'!#REF!&lt;50000),'IOC Input'!#REF!,IF(AND('IOC Input'!#REF!="M-OP",'IOC Input'!#REF!&gt;=50000),'IOC Input'!#REF!,""))</f>
        <v>#REF!</v>
      </c>
      <c r="G933" s="103" t="e">
        <f>IF(AND('IOC Input'!#REF!="M-OP",'IOC Input'!#REF!&lt;50000),'IOC Input'!#REF!,IF(AND('IOC Input'!#REF!="M-OP",'IOC Input'!#REF!&gt;=50000),'IOC Input'!#REF!,""))</f>
        <v>#REF!</v>
      </c>
      <c r="H933" s="103" t="e">
        <f>IF(AND('IOC Input'!#REF!="M-OP",'IOC Input'!#REF!&lt;50000),'IOC Input'!#REF!,IF(AND('IOC Input'!#REF!="M-OP",'IOC Input'!#REF!&gt;=50000),'IOC Input'!#REF!,""))</f>
        <v>#REF!</v>
      </c>
      <c r="I933" s="103" t="e">
        <f>IF(AND('IOC Input'!#REF!="M-OP",'IOC Input'!#REF!&lt;50000),'IOC Input'!#REF!,IF(AND('IOC Input'!#REF!="M-OP",'IOC Input'!#REF!&gt;=50000),'IOC Input'!#REF!,""))</f>
        <v>#REF!</v>
      </c>
      <c r="J933" s="105" t="e">
        <f>IF(AND('IOC Input'!#REF!="M-OP",'IOC Input'!#REF!&lt;50000),RIGHT('IOC Input'!#REF!,6),IF(AND('IOC Input'!#REF!="M-OP",'IOC Input'!#REF!&gt;=50000),RIGHT('IOC Input'!#REF!,6),""))</f>
        <v>#REF!</v>
      </c>
      <c r="K933" s="106" t="e">
        <f>IF(AND('IOC Input'!#REF!="M-OP",'IOC Input'!#REF!="C"),'IOC Input'!#REF!,"")</f>
        <v>#REF!</v>
      </c>
      <c r="L933" s="106" t="e">
        <f>IF(AND('IOC Input'!#REF!="M-OP",'IOC Input'!#REF!="D"),'IOC Input'!#REF!,"")</f>
        <v>#REF!</v>
      </c>
      <c r="M933" t="e">
        <f t="shared" si="99"/>
        <v>#REF!</v>
      </c>
    </row>
    <row r="934" spans="1:13" ht="18.75">
      <c r="A934" s="102" t="s">
        <v>111</v>
      </c>
      <c r="B934" s="103" t="e">
        <f>IF(AND('IOC Input'!#REF!="M-OP",'IOC Input'!#REF!&lt;50000),'IOC Input'!#REF!,IF(AND('IOC Input'!#REF!="M-OP",'IOC Input'!#REF!&gt;=50000),'IOC Input'!#REF!,""))</f>
        <v>#REF!</v>
      </c>
      <c r="C934" s="103" t="e">
        <f>IF(AND('IOC Input'!#REF!="M-OP",'IOC Input'!#REF!&lt;50000),'IOC Input'!#REF!,IF(AND('IOC Input'!#REF!="M-OP",'IOC Input'!#REF!&gt;=50000),'IOC Input'!#REF!,""))</f>
        <v>#REF!</v>
      </c>
      <c r="D934" s="103" t="e">
        <f>IF(AND('IOC Input'!#REF!="M-OP",'IOC Input'!#REF!&lt;50000),'IOC Input'!#REF!,IF(AND('IOC Input'!#REF!="M-OP",'IOC Input'!#REF!&gt;=50000),'IOC Input'!#REF!,""))</f>
        <v>#REF!</v>
      </c>
      <c r="E934" s="103" t="e">
        <f>IF(AND('IOC Input'!#REF!="M-OP",'IOC Input'!#REF!&lt;50000),'IOC Input'!#REF!,IF(AND('IOC Input'!#REF!="M-OP",'IOC Input'!#REF!&gt;=50000),'IOC Input'!#REF!,""))</f>
        <v>#REF!</v>
      </c>
      <c r="F934" s="103" t="e">
        <f>IF(AND('IOC Input'!#REF!="M-OP",'IOC Input'!#REF!&lt;50000),'IOC Input'!#REF!,IF(AND('IOC Input'!#REF!="M-OP",'IOC Input'!#REF!&gt;=50000),'IOC Input'!#REF!,""))</f>
        <v>#REF!</v>
      </c>
      <c r="G934" s="103" t="e">
        <f>IF(AND('IOC Input'!#REF!="M-OP",'IOC Input'!#REF!&lt;50000),'IOC Input'!#REF!,IF(AND('IOC Input'!#REF!="M-OP",'IOC Input'!#REF!&gt;=50000),'IOC Input'!#REF!,""))</f>
        <v>#REF!</v>
      </c>
      <c r="H934" s="103" t="e">
        <f>IF(AND('IOC Input'!#REF!="M-OP",'IOC Input'!#REF!&lt;50000),'IOC Input'!#REF!,IF(AND('IOC Input'!#REF!="M-OP",'IOC Input'!#REF!&gt;=50000),'IOC Input'!#REF!,""))</f>
        <v>#REF!</v>
      </c>
      <c r="I934" s="103" t="e">
        <f>IF(AND('IOC Input'!#REF!="M-OP",'IOC Input'!#REF!&lt;50000),'IOC Input'!#REF!,IF(AND('IOC Input'!#REF!="M-OP",'IOC Input'!#REF!&gt;=50000),'IOC Input'!#REF!,""))</f>
        <v>#REF!</v>
      </c>
      <c r="J934" s="105" t="e">
        <f>IF(AND('IOC Input'!#REF!="M-OP",'IOC Input'!#REF!&lt;50000),RIGHT('IOC Input'!#REF!,6),IF(AND('IOC Input'!#REF!="M-OP",'IOC Input'!#REF!&gt;=50000),RIGHT('IOC Input'!#REF!,6),""))</f>
        <v>#REF!</v>
      </c>
      <c r="K934" s="106" t="e">
        <f>IF(AND('IOC Input'!#REF!="M-OP",'IOC Input'!#REF!="C"),'IOC Input'!#REF!,"")</f>
        <v>#REF!</v>
      </c>
      <c r="L934" s="106" t="e">
        <f>IF(AND('IOC Input'!#REF!="M-OP",'IOC Input'!#REF!="D"),'IOC Input'!#REF!,"")</f>
        <v>#REF!</v>
      </c>
      <c r="M934" t="e">
        <f t="shared" si="99"/>
        <v>#REF!</v>
      </c>
    </row>
    <row r="935" spans="1:13" ht="18.75">
      <c r="A935" s="102" t="s">
        <v>111</v>
      </c>
      <c r="B935" s="103" t="e">
        <f>IF(AND('IOC Input'!#REF!="M-OP",'IOC Input'!#REF!&lt;50000),'IOC Input'!#REF!,IF(AND('IOC Input'!#REF!="M-OP",'IOC Input'!#REF!&gt;=50000),'IOC Input'!#REF!,""))</f>
        <v>#REF!</v>
      </c>
      <c r="C935" s="103" t="e">
        <f>IF(AND('IOC Input'!#REF!="M-OP",'IOC Input'!#REF!&lt;50000),'IOC Input'!#REF!,IF(AND('IOC Input'!#REF!="M-OP",'IOC Input'!#REF!&gt;=50000),'IOC Input'!#REF!,""))</f>
        <v>#REF!</v>
      </c>
      <c r="D935" s="103" t="e">
        <f>IF(AND('IOC Input'!#REF!="M-OP",'IOC Input'!#REF!&lt;50000),'IOC Input'!#REF!,IF(AND('IOC Input'!#REF!="M-OP",'IOC Input'!#REF!&gt;=50000),'IOC Input'!#REF!,""))</f>
        <v>#REF!</v>
      </c>
      <c r="E935" s="103" t="e">
        <f>IF(AND('IOC Input'!#REF!="M-OP",'IOC Input'!#REF!&lt;50000),'IOC Input'!#REF!,IF(AND('IOC Input'!#REF!="M-OP",'IOC Input'!#REF!&gt;=50000),'IOC Input'!#REF!,""))</f>
        <v>#REF!</v>
      </c>
      <c r="F935" s="103" t="e">
        <f>IF(AND('IOC Input'!#REF!="M-OP",'IOC Input'!#REF!&lt;50000),'IOC Input'!#REF!,IF(AND('IOC Input'!#REF!="M-OP",'IOC Input'!#REF!&gt;=50000),'IOC Input'!#REF!,""))</f>
        <v>#REF!</v>
      </c>
      <c r="G935" s="103" t="e">
        <f>IF(AND('IOC Input'!#REF!="M-OP",'IOC Input'!#REF!&lt;50000),'IOC Input'!#REF!,IF(AND('IOC Input'!#REF!="M-OP",'IOC Input'!#REF!&gt;=50000),'IOC Input'!#REF!,""))</f>
        <v>#REF!</v>
      </c>
      <c r="H935" s="103" t="e">
        <f>IF(AND('IOC Input'!#REF!="M-OP",'IOC Input'!#REF!&lt;50000),'IOC Input'!#REF!,IF(AND('IOC Input'!#REF!="M-OP",'IOC Input'!#REF!&gt;=50000),'IOC Input'!#REF!,""))</f>
        <v>#REF!</v>
      </c>
      <c r="I935" s="103" t="e">
        <f>IF(AND('IOC Input'!#REF!="M-OP",'IOC Input'!#REF!&lt;50000),'IOC Input'!#REF!,IF(AND('IOC Input'!#REF!="M-OP",'IOC Input'!#REF!&gt;=50000),'IOC Input'!#REF!,""))</f>
        <v>#REF!</v>
      </c>
      <c r="J935" s="105" t="e">
        <f>IF(AND('IOC Input'!#REF!="M-OP",'IOC Input'!#REF!&lt;50000),RIGHT('IOC Input'!#REF!,6),IF(AND('IOC Input'!#REF!="M-OP",'IOC Input'!#REF!&gt;=50000),RIGHT('IOC Input'!#REF!,6),""))</f>
        <v>#REF!</v>
      </c>
      <c r="K935" s="106" t="e">
        <f>IF(AND('IOC Input'!#REF!="M-OP",'IOC Input'!#REF!="C"),'IOC Input'!#REF!,"")</f>
        <v>#REF!</v>
      </c>
      <c r="L935" s="106" t="e">
        <f>IF(AND('IOC Input'!#REF!="M-OP",'IOC Input'!#REF!="D"),'IOC Input'!#REF!,"")</f>
        <v>#REF!</v>
      </c>
      <c r="M935" t="e">
        <f t="shared" si="99"/>
        <v>#REF!</v>
      </c>
    </row>
    <row r="936" spans="1:13" ht="18.75">
      <c r="A936" s="102" t="s">
        <v>111</v>
      </c>
      <c r="B936" s="103" t="e">
        <f>IF(AND('IOC Input'!#REF!="M-OP",'IOC Input'!#REF!&lt;50000),'IOC Input'!#REF!,IF(AND('IOC Input'!#REF!="M-OP",'IOC Input'!#REF!&gt;=50000),'IOC Input'!#REF!,""))</f>
        <v>#REF!</v>
      </c>
      <c r="C936" s="103" t="e">
        <f>IF(AND('IOC Input'!#REF!="M-OP",'IOC Input'!#REF!&lt;50000),'IOC Input'!#REF!,IF(AND('IOC Input'!#REF!="M-OP",'IOC Input'!#REF!&gt;=50000),'IOC Input'!#REF!,""))</f>
        <v>#REF!</v>
      </c>
      <c r="D936" s="103" t="e">
        <f>IF(AND('IOC Input'!#REF!="M-OP",'IOC Input'!#REF!&lt;50000),'IOC Input'!#REF!,IF(AND('IOC Input'!#REF!="M-OP",'IOC Input'!#REF!&gt;=50000),'IOC Input'!#REF!,""))</f>
        <v>#REF!</v>
      </c>
      <c r="E936" s="103" t="e">
        <f>IF(AND('IOC Input'!#REF!="M-OP",'IOC Input'!#REF!&lt;50000),'IOC Input'!#REF!,IF(AND('IOC Input'!#REF!="M-OP",'IOC Input'!#REF!&gt;=50000),'IOC Input'!#REF!,""))</f>
        <v>#REF!</v>
      </c>
      <c r="F936" s="103" t="e">
        <f>IF(AND('IOC Input'!#REF!="M-OP",'IOC Input'!#REF!&lt;50000),'IOC Input'!#REF!,IF(AND('IOC Input'!#REF!="M-OP",'IOC Input'!#REF!&gt;=50000),'IOC Input'!#REF!,""))</f>
        <v>#REF!</v>
      </c>
      <c r="G936" s="103" t="e">
        <f>IF(AND('IOC Input'!#REF!="M-OP",'IOC Input'!#REF!&lt;50000),'IOC Input'!#REF!,IF(AND('IOC Input'!#REF!="M-OP",'IOC Input'!#REF!&gt;=50000),'IOC Input'!#REF!,""))</f>
        <v>#REF!</v>
      </c>
      <c r="H936" s="103" t="e">
        <f>IF(AND('IOC Input'!#REF!="M-OP",'IOC Input'!#REF!&lt;50000),'IOC Input'!#REF!,IF(AND('IOC Input'!#REF!="M-OP",'IOC Input'!#REF!&gt;=50000),'IOC Input'!#REF!,""))</f>
        <v>#REF!</v>
      </c>
      <c r="I936" s="103" t="e">
        <f>IF(AND('IOC Input'!#REF!="M-OP",'IOC Input'!#REF!&lt;50000),'IOC Input'!#REF!,IF(AND('IOC Input'!#REF!="M-OP",'IOC Input'!#REF!&gt;=50000),'IOC Input'!#REF!,""))</f>
        <v>#REF!</v>
      </c>
      <c r="J936" s="105" t="e">
        <f>IF(AND('IOC Input'!#REF!="M-OP",'IOC Input'!#REF!&lt;50000),RIGHT('IOC Input'!#REF!,6),IF(AND('IOC Input'!#REF!="M-OP",'IOC Input'!#REF!&gt;=50000),RIGHT('IOC Input'!#REF!,6),""))</f>
        <v>#REF!</v>
      </c>
      <c r="K936" s="106" t="e">
        <f>IF(AND('IOC Input'!#REF!="M-OP",'IOC Input'!#REF!="C"),'IOC Input'!#REF!,"")</f>
        <v>#REF!</v>
      </c>
      <c r="L936" s="106" t="e">
        <f>IF(AND('IOC Input'!#REF!="M-OP",'IOC Input'!#REF!="D"),'IOC Input'!#REF!,"")</f>
        <v>#REF!</v>
      </c>
      <c r="M936" t="e">
        <f t="shared" si="99"/>
        <v>#REF!</v>
      </c>
    </row>
    <row r="937" spans="1:13" ht="18.75">
      <c r="A937" s="102" t="s">
        <v>111</v>
      </c>
      <c r="B937" s="103" t="e">
        <f>IF(AND('IOC Input'!#REF!="M-OP",'IOC Input'!#REF!&lt;50000),'IOC Input'!#REF!,IF(AND('IOC Input'!#REF!="M-OP",'IOC Input'!#REF!&gt;=50000),'IOC Input'!#REF!,""))</f>
        <v>#REF!</v>
      </c>
      <c r="C937" s="103" t="e">
        <f>IF(AND('IOC Input'!#REF!="M-OP",'IOC Input'!#REF!&lt;50000),'IOC Input'!#REF!,IF(AND('IOC Input'!#REF!="M-OP",'IOC Input'!#REF!&gt;=50000),'IOC Input'!#REF!,""))</f>
        <v>#REF!</v>
      </c>
      <c r="D937" s="103" t="e">
        <f>IF(AND('IOC Input'!#REF!="M-OP",'IOC Input'!#REF!&lt;50000),'IOC Input'!#REF!,IF(AND('IOC Input'!#REF!="M-OP",'IOC Input'!#REF!&gt;=50000),'IOC Input'!#REF!,""))</f>
        <v>#REF!</v>
      </c>
      <c r="E937" s="103" t="e">
        <f>IF(AND('IOC Input'!#REF!="M-OP",'IOC Input'!#REF!&lt;50000),'IOC Input'!#REF!,IF(AND('IOC Input'!#REF!="M-OP",'IOC Input'!#REF!&gt;=50000),'IOC Input'!#REF!,""))</f>
        <v>#REF!</v>
      </c>
      <c r="F937" s="103" t="e">
        <f>IF(AND('IOC Input'!#REF!="M-OP",'IOC Input'!#REF!&lt;50000),'IOC Input'!#REF!,IF(AND('IOC Input'!#REF!="M-OP",'IOC Input'!#REF!&gt;=50000),'IOC Input'!#REF!,""))</f>
        <v>#REF!</v>
      </c>
      <c r="G937" s="103" t="e">
        <f>IF(AND('IOC Input'!#REF!="M-OP",'IOC Input'!#REF!&lt;50000),'IOC Input'!#REF!,IF(AND('IOC Input'!#REF!="M-OP",'IOC Input'!#REF!&gt;=50000),'IOC Input'!#REF!,""))</f>
        <v>#REF!</v>
      </c>
      <c r="H937" s="103" t="e">
        <f>IF(AND('IOC Input'!#REF!="M-OP",'IOC Input'!#REF!&lt;50000),'IOC Input'!#REF!,IF(AND('IOC Input'!#REF!="M-OP",'IOC Input'!#REF!&gt;=50000),'IOC Input'!#REF!,""))</f>
        <v>#REF!</v>
      </c>
      <c r="I937" s="103" t="e">
        <f>IF(AND('IOC Input'!#REF!="M-OP",'IOC Input'!#REF!&lt;50000),'IOC Input'!#REF!,IF(AND('IOC Input'!#REF!="M-OP",'IOC Input'!#REF!&gt;=50000),'IOC Input'!#REF!,""))</f>
        <v>#REF!</v>
      </c>
      <c r="J937" s="105" t="e">
        <f>IF(AND('IOC Input'!#REF!="M-OP",'IOC Input'!#REF!&lt;50000),RIGHT('IOC Input'!#REF!,6),IF(AND('IOC Input'!#REF!="M-OP",'IOC Input'!#REF!&gt;=50000),RIGHT('IOC Input'!#REF!,6),""))</f>
        <v>#REF!</v>
      </c>
      <c r="K937" s="106" t="e">
        <f>IF(AND('IOC Input'!#REF!="M-OP",'IOC Input'!#REF!="C"),'IOC Input'!#REF!,"")</f>
        <v>#REF!</v>
      </c>
      <c r="L937" s="106" t="e">
        <f>IF(AND('IOC Input'!#REF!="M-OP",'IOC Input'!#REF!="D"),'IOC Input'!#REF!,"")</f>
        <v>#REF!</v>
      </c>
      <c r="M937" t="e">
        <f t="shared" si="99"/>
        <v>#REF!</v>
      </c>
    </row>
    <row r="938" spans="1:13" ht="18.75">
      <c r="A938" s="102" t="s">
        <v>111</v>
      </c>
      <c r="B938" s="103" t="e">
        <f>IF(AND('IOC Input'!#REF!="M-OP",'IOC Input'!#REF!&lt;50000),'IOC Input'!#REF!,IF(AND('IOC Input'!#REF!="M-OP",'IOC Input'!#REF!&gt;=50000),'IOC Input'!#REF!,""))</f>
        <v>#REF!</v>
      </c>
      <c r="C938" s="103" t="e">
        <f>IF(AND('IOC Input'!#REF!="M-OP",'IOC Input'!#REF!&lt;50000),'IOC Input'!#REF!,IF(AND('IOC Input'!#REF!="M-OP",'IOC Input'!#REF!&gt;=50000),'IOC Input'!#REF!,""))</f>
        <v>#REF!</v>
      </c>
      <c r="D938" s="103" t="e">
        <f>IF(AND('IOC Input'!#REF!="M-OP",'IOC Input'!#REF!&lt;50000),'IOC Input'!#REF!,IF(AND('IOC Input'!#REF!="M-OP",'IOC Input'!#REF!&gt;=50000),'IOC Input'!#REF!,""))</f>
        <v>#REF!</v>
      </c>
      <c r="E938" s="103" t="e">
        <f>IF(AND('IOC Input'!#REF!="M-OP",'IOC Input'!#REF!&lt;50000),'IOC Input'!#REF!,IF(AND('IOC Input'!#REF!="M-OP",'IOC Input'!#REF!&gt;=50000),'IOC Input'!#REF!,""))</f>
        <v>#REF!</v>
      </c>
      <c r="F938" s="103" t="e">
        <f>IF(AND('IOC Input'!#REF!="M-OP",'IOC Input'!#REF!&lt;50000),'IOC Input'!#REF!,IF(AND('IOC Input'!#REF!="M-OP",'IOC Input'!#REF!&gt;=50000),'IOC Input'!#REF!,""))</f>
        <v>#REF!</v>
      </c>
      <c r="G938" s="103" t="e">
        <f>IF(AND('IOC Input'!#REF!="M-OP",'IOC Input'!#REF!&lt;50000),'IOC Input'!#REF!,IF(AND('IOC Input'!#REF!="M-OP",'IOC Input'!#REF!&gt;=50000),'IOC Input'!#REF!,""))</f>
        <v>#REF!</v>
      </c>
      <c r="H938" s="107"/>
      <c r="I938" s="103" t="e">
        <f>IF(AND('IOC Input'!#REF!="M-OP",'IOC Input'!#REF!&lt;50000),'IOC Input'!#REF!,IF(AND('IOC Input'!#REF!="M-OP",'IOC Input'!#REF!&gt;=50000),'IOC Input'!#REF!,""))</f>
        <v>#REF!</v>
      </c>
      <c r="J938" s="105" t="e">
        <f>IF(AND('IOC Input'!#REF!="M-OP",'IOC Input'!#REF!&lt;50000),RIGHT('IOC Input'!#REF!,6),IF(AND('IOC Input'!#REF!="M-OP",'IOC Input'!#REF!&gt;=50000),RIGHT('IOC Input'!#REF!,6),""))</f>
        <v>#REF!</v>
      </c>
      <c r="K938" s="106" t="e">
        <f>IF(AND('IOC Input'!#REF!="M-OP",'IOC Input'!#REF!="C"),'IOC Input'!#REF!,"")</f>
        <v>#REF!</v>
      </c>
      <c r="L938" s="106" t="e">
        <f>IF(AND('IOC Input'!#REF!="M-OP",'IOC Input'!#REF!="D"),'IOC Input'!#REF!,"")</f>
        <v>#REF!</v>
      </c>
      <c r="M938" t="e">
        <f t="shared" si="99"/>
        <v>#REF!</v>
      </c>
    </row>
    <row r="939" spans="1:13" ht="18.75">
      <c r="A939" s="102"/>
      <c r="B939" s="103"/>
      <c r="C939" s="104"/>
      <c r="D939" s="103"/>
      <c r="E939" s="104"/>
      <c r="F939" s="103"/>
      <c r="G939" s="103"/>
      <c r="H939" s="104"/>
      <c r="I939" s="103"/>
      <c r="J939" s="105"/>
      <c r="K939" s="106"/>
      <c r="L939" s="106"/>
    </row>
    <row r="940" spans="1:13" ht="18.75">
      <c r="A940" s="102" t="s">
        <v>111</v>
      </c>
      <c r="B940" s="103" t="e">
        <f>IF(AND('IOC Input'!#REF!="M-OP",'IOC Input'!#REF!&lt;50000),"119503",IF(AND('IOC Input'!#REF!="M-OP",'IOC Input'!#REF!&gt;=50000),"119500",""))</f>
        <v>#REF!</v>
      </c>
      <c r="C940" s="104"/>
      <c r="D940" s="103"/>
      <c r="E940" s="104"/>
      <c r="F940" s="103"/>
      <c r="G940" s="103"/>
      <c r="H940" s="103" t="e">
        <f>IF(AND('IOC Input'!#REF!="M-OP",'IOC Input'!#REF!&lt;50000),'IOC Input'!#REF!,IF(AND('IOC Input'!#REF!="M-OP",'IOC Input'!#REF!&gt;=50000),'IOC Input'!#REF!,""))</f>
        <v>#REF!</v>
      </c>
      <c r="I940" s="103" t="e">
        <f>+I941</f>
        <v>#REF!</v>
      </c>
      <c r="J940" s="105" t="e">
        <f>+J941</f>
        <v>#REF!</v>
      </c>
      <c r="K940" s="106" t="e">
        <f>IF(AND('IOC Input'!#REF!="M-OP",'IOC Input'!#REF!="C"),'IOC Input'!#REF!,"")</f>
        <v>#REF!</v>
      </c>
      <c r="L940" s="106" t="e">
        <f>IF(AND('IOC Input'!#REF!="M-OP",'IOC Input'!#REF!="D"),'IOC Input'!#REF!,"")</f>
        <v>#REF!</v>
      </c>
      <c r="M940" t="e">
        <f>IF(SUM(K940:L940)&gt;0,1,0)</f>
        <v>#REF!</v>
      </c>
    </row>
    <row r="941" spans="1:13" ht="18.75">
      <c r="A941" s="102" t="s">
        <v>111</v>
      </c>
      <c r="B941" s="103" t="e">
        <f>IF(AND('IOC Input'!#REF!="M-OP",'IOC Input'!#REF!&lt;50000),'IOC Input'!#REF!,IF(AND('IOC Input'!#REF!="M-OP",'IOC Input'!#REF!&gt;=50000),'IOC Input'!#REF!,""))</f>
        <v>#REF!</v>
      </c>
      <c r="C941" s="103" t="e">
        <f>IF(AND('IOC Input'!#REF!="M-OP",'IOC Input'!#REF!&lt;50000),'IOC Input'!#REF!,IF(AND('IOC Input'!#REF!="M-OP",'IOC Input'!#REF!&gt;=50000),'IOC Input'!#REF!,""))</f>
        <v>#REF!</v>
      </c>
      <c r="D941" s="103" t="e">
        <f>IF(AND('IOC Input'!#REF!="M-OP",'IOC Input'!#REF!&lt;50000),'IOC Input'!#REF!,IF(AND('IOC Input'!#REF!="M-OP",'IOC Input'!#REF!&gt;=50000),'IOC Input'!#REF!,""))</f>
        <v>#REF!</v>
      </c>
      <c r="E941" s="103" t="e">
        <f>IF(AND('IOC Input'!#REF!="M-OP",'IOC Input'!#REF!&lt;50000),'IOC Input'!#REF!,IF(AND('IOC Input'!#REF!="M-OP",'IOC Input'!#REF!&gt;=50000),'IOC Input'!#REF!,""))</f>
        <v>#REF!</v>
      </c>
      <c r="F941" s="103" t="e">
        <f>IF(AND('IOC Input'!#REF!="M-OP",'IOC Input'!#REF!&lt;50000),'IOC Input'!#REF!,IF(AND('IOC Input'!#REF!="M-OP",'IOC Input'!#REF!&gt;=50000),'IOC Input'!#REF!,""))</f>
        <v>#REF!</v>
      </c>
      <c r="G941" s="103" t="e">
        <f>IF(AND('IOC Input'!#REF!="M-OP",'IOC Input'!#REF!&lt;50000),'IOC Input'!#REF!,IF(AND('IOC Input'!#REF!="M-OP",'IOC Input'!#REF!&gt;=50000),'IOC Input'!#REF!,""))</f>
        <v>#REF!</v>
      </c>
      <c r="H941" s="103" t="e">
        <f>IF(AND('IOC Input'!#REF!="M-OP",'IOC Input'!#REF!&lt;50000),'IOC Input'!#REF!,IF(AND('IOC Input'!#REF!="M-OP",'IOC Input'!#REF!&gt;=50000),'IOC Input'!#REF!,""))</f>
        <v>#REF!</v>
      </c>
      <c r="I941" s="103" t="e">
        <f>IF(AND('IOC Input'!#REF!="M-OP",'IOC Input'!#REF!&lt;50000),'IOC Input'!#REF!,IF(AND('IOC Input'!#REF!="M-OP",'IOC Input'!#REF!&gt;=50000),'IOC Input'!#REF!,""))</f>
        <v>#REF!</v>
      </c>
      <c r="J941" s="105" t="e">
        <f>IF(AND('IOC Input'!#REF!="M-OP",'IOC Input'!#REF!&lt;50000),RIGHT('IOC Input'!#REF!,6),IF(AND('IOC Input'!#REF!="M-OP",'IOC Input'!#REF!&gt;=50000),RIGHT('IOC Input'!#REF!,6),""))</f>
        <v>#REF!</v>
      </c>
      <c r="K941" s="106" t="e">
        <f>IF(AND('IOC Input'!#REF!="M-OP",'IOC Input'!#REF!="C"),'IOC Input'!#REF!,"")</f>
        <v>#REF!</v>
      </c>
      <c r="L941" s="106" t="e">
        <f>IF(AND('IOC Input'!#REF!="M-OP",'IOC Input'!#REF!="D"),'IOC Input'!#REF!,"")</f>
        <v>#REF!</v>
      </c>
      <c r="M941" t="e">
        <f t="shared" ref="M941:M947" si="100">IF(SUM(K941:L941)&gt;0,1,0)</f>
        <v>#REF!</v>
      </c>
    </row>
    <row r="942" spans="1:13" ht="18.75">
      <c r="A942" s="102" t="s">
        <v>111</v>
      </c>
      <c r="B942" s="103" t="e">
        <f>IF(AND('IOC Input'!#REF!="M-OP",'IOC Input'!#REF!&lt;50000),'IOC Input'!#REF!,IF(AND('IOC Input'!#REF!="M-OP",'IOC Input'!#REF!&gt;=50000),'IOC Input'!#REF!,""))</f>
        <v>#REF!</v>
      </c>
      <c r="C942" s="103" t="e">
        <f>IF(AND('IOC Input'!#REF!="M-OP",'IOC Input'!#REF!&lt;50000),'IOC Input'!#REF!,IF(AND('IOC Input'!#REF!="M-OP",'IOC Input'!#REF!&gt;=50000),'IOC Input'!#REF!,""))</f>
        <v>#REF!</v>
      </c>
      <c r="D942" s="103" t="e">
        <f>IF(AND('IOC Input'!#REF!="M-OP",'IOC Input'!#REF!&lt;50000),'IOC Input'!#REF!,IF(AND('IOC Input'!#REF!="M-OP",'IOC Input'!#REF!&gt;=50000),'IOC Input'!#REF!,""))</f>
        <v>#REF!</v>
      </c>
      <c r="E942" s="103" t="e">
        <f>IF(AND('IOC Input'!#REF!="M-OP",'IOC Input'!#REF!&lt;50000),'IOC Input'!#REF!,IF(AND('IOC Input'!#REF!="M-OP",'IOC Input'!#REF!&gt;=50000),'IOC Input'!#REF!,""))</f>
        <v>#REF!</v>
      </c>
      <c r="F942" s="103" t="e">
        <f>IF(AND('IOC Input'!#REF!="M-OP",'IOC Input'!#REF!&lt;50000),'IOC Input'!#REF!,IF(AND('IOC Input'!#REF!="M-OP",'IOC Input'!#REF!&gt;=50000),'IOC Input'!#REF!,""))</f>
        <v>#REF!</v>
      </c>
      <c r="G942" s="103" t="e">
        <f>IF(AND('IOC Input'!#REF!="M-OP",'IOC Input'!#REF!&lt;50000),'IOC Input'!#REF!,IF(AND('IOC Input'!#REF!="M-OP",'IOC Input'!#REF!&gt;=50000),'IOC Input'!#REF!,""))</f>
        <v>#REF!</v>
      </c>
      <c r="H942" s="103" t="e">
        <f>IF(AND('IOC Input'!#REF!="M-OP",'IOC Input'!#REF!&lt;50000),'IOC Input'!#REF!,IF(AND('IOC Input'!#REF!="M-OP",'IOC Input'!#REF!&gt;=50000),'IOC Input'!#REF!,""))</f>
        <v>#REF!</v>
      </c>
      <c r="I942" s="103" t="e">
        <f>IF(AND('IOC Input'!#REF!="M-OP",'IOC Input'!#REF!&lt;50000),'IOC Input'!#REF!,IF(AND('IOC Input'!#REF!="M-OP",'IOC Input'!#REF!&gt;=50000),'IOC Input'!#REF!,""))</f>
        <v>#REF!</v>
      </c>
      <c r="J942" s="105" t="e">
        <f>IF(AND('IOC Input'!#REF!="M-OP",'IOC Input'!#REF!&lt;50000),RIGHT('IOC Input'!#REF!,6),IF(AND('IOC Input'!#REF!="M-OP",'IOC Input'!#REF!&gt;=50000),RIGHT('IOC Input'!#REF!,6),""))</f>
        <v>#REF!</v>
      </c>
      <c r="K942" s="106" t="e">
        <f>IF(AND('IOC Input'!#REF!="M-OP",'IOC Input'!#REF!="C"),'IOC Input'!#REF!,"")</f>
        <v>#REF!</v>
      </c>
      <c r="L942" s="106" t="e">
        <f>IF(AND('IOC Input'!#REF!="M-OP",'IOC Input'!#REF!="D"),'IOC Input'!#REF!,"")</f>
        <v>#REF!</v>
      </c>
      <c r="M942" t="e">
        <f t="shared" si="100"/>
        <v>#REF!</v>
      </c>
    </row>
    <row r="943" spans="1:13" ht="18.75">
      <c r="A943" s="102" t="s">
        <v>111</v>
      </c>
      <c r="B943" s="103" t="e">
        <f>IF(AND('IOC Input'!#REF!="M-OP",'IOC Input'!#REF!&lt;50000),'IOC Input'!#REF!,IF(AND('IOC Input'!#REF!="M-OP",'IOC Input'!#REF!&gt;=50000),'IOC Input'!#REF!,""))</f>
        <v>#REF!</v>
      </c>
      <c r="C943" s="103" t="e">
        <f>IF(AND('IOC Input'!#REF!="M-OP",'IOC Input'!#REF!&lt;50000),'IOC Input'!#REF!,IF(AND('IOC Input'!#REF!="M-OP",'IOC Input'!#REF!&gt;=50000),'IOC Input'!#REF!,""))</f>
        <v>#REF!</v>
      </c>
      <c r="D943" s="103" t="e">
        <f>IF(AND('IOC Input'!#REF!="M-OP",'IOC Input'!#REF!&lt;50000),'IOC Input'!#REF!,IF(AND('IOC Input'!#REF!="M-OP",'IOC Input'!#REF!&gt;=50000),'IOC Input'!#REF!,""))</f>
        <v>#REF!</v>
      </c>
      <c r="E943" s="103" t="e">
        <f>IF(AND('IOC Input'!#REF!="M-OP",'IOC Input'!#REF!&lt;50000),'IOC Input'!#REF!,IF(AND('IOC Input'!#REF!="M-OP",'IOC Input'!#REF!&gt;=50000),'IOC Input'!#REF!,""))</f>
        <v>#REF!</v>
      </c>
      <c r="F943" s="103" t="e">
        <f>IF(AND('IOC Input'!#REF!="M-OP",'IOC Input'!#REF!&lt;50000),'IOC Input'!#REF!,IF(AND('IOC Input'!#REF!="M-OP",'IOC Input'!#REF!&gt;=50000),'IOC Input'!#REF!,""))</f>
        <v>#REF!</v>
      </c>
      <c r="G943" s="103" t="e">
        <f>IF(AND('IOC Input'!#REF!="M-OP",'IOC Input'!#REF!&lt;50000),'IOC Input'!#REF!,IF(AND('IOC Input'!#REF!="M-OP",'IOC Input'!#REF!&gt;=50000),'IOC Input'!#REF!,""))</f>
        <v>#REF!</v>
      </c>
      <c r="H943" s="103" t="e">
        <f>IF(AND('IOC Input'!#REF!="M-OP",'IOC Input'!#REF!&lt;50000),'IOC Input'!#REF!,IF(AND('IOC Input'!#REF!="M-OP",'IOC Input'!#REF!&gt;=50000),'IOC Input'!#REF!,""))</f>
        <v>#REF!</v>
      </c>
      <c r="I943" s="103" t="e">
        <f>IF(AND('IOC Input'!#REF!="M-OP",'IOC Input'!#REF!&lt;50000),'IOC Input'!#REF!,IF(AND('IOC Input'!#REF!="M-OP",'IOC Input'!#REF!&gt;=50000),'IOC Input'!#REF!,""))</f>
        <v>#REF!</v>
      </c>
      <c r="J943" s="105" t="e">
        <f>IF(AND('IOC Input'!#REF!="M-OP",'IOC Input'!#REF!&lt;50000),RIGHT('IOC Input'!#REF!,6),IF(AND('IOC Input'!#REF!="M-OP",'IOC Input'!#REF!&gt;=50000),RIGHT('IOC Input'!#REF!,6),""))</f>
        <v>#REF!</v>
      </c>
      <c r="K943" s="106" t="e">
        <f>IF(AND('IOC Input'!#REF!="M-OP",'IOC Input'!#REF!="C"),'IOC Input'!#REF!,"")</f>
        <v>#REF!</v>
      </c>
      <c r="L943" s="106" t="e">
        <f>IF(AND('IOC Input'!#REF!="M-OP",'IOC Input'!#REF!="D"),'IOC Input'!#REF!,"")</f>
        <v>#REF!</v>
      </c>
      <c r="M943" t="e">
        <f t="shared" si="100"/>
        <v>#REF!</v>
      </c>
    </row>
    <row r="944" spans="1:13" ht="18.75">
      <c r="A944" s="102" t="s">
        <v>111</v>
      </c>
      <c r="B944" s="103" t="e">
        <f>IF(AND('IOC Input'!#REF!="M-OP",'IOC Input'!#REF!&lt;50000),'IOC Input'!#REF!,IF(AND('IOC Input'!#REF!="M-OP",'IOC Input'!#REF!&gt;=50000),'IOC Input'!#REF!,""))</f>
        <v>#REF!</v>
      </c>
      <c r="C944" s="103" t="e">
        <f>IF(AND('IOC Input'!#REF!="M-OP",'IOC Input'!#REF!&lt;50000),'IOC Input'!#REF!,IF(AND('IOC Input'!#REF!="M-OP",'IOC Input'!#REF!&gt;=50000),'IOC Input'!#REF!,""))</f>
        <v>#REF!</v>
      </c>
      <c r="D944" s="103" t="e">
        <f>IF(AND('IOC Input'!#REF!="M-OP",'IOC Input'!#REF!&lt;50000),'IOC Input'!#REF!,IF(AND('IOC Input'!#REF!="M-OP",'IOC Input'!#REF!&gt;=50000),'IOC Input'!#REF!,""))</f>
        <v>#REF!</v>
      </c>
      <c r="E944" s="103" t="e">
        <f>IF(AND('IOC Input'!#REF!="M-OP",'IOC Input'!#REF!&lt;50000),'IOC Input'!#REF!,IF(AND('IOC Input'!#REF!="M-OP",'IOC Input'!#REF!&gt;=50000),'IOC Input'!#REF!,""))</f>
        <v>#REF!</v>
      </c>
      <c r="F944" s="103" t="e">
        <f>IF(AND('IOC Input'!#REF!="M-OP",'IOC Input'!#REF!&lt;50000),'IOC Input'!#REF!,IF(AND('IOC Input'!#REF!="M-OP",'IOC Input'!#REF!&gt;=50000),'IOC Input'!#REF!,""))</f>
        <v>#REF!</v>
      </c>
      <c r="G944" s="103" t="e">
        <f>IF(AND('IOC Input'!#REF!="M-OP",'IOC Input'!#REF!&lt;50000),'IOC Input'!#REF!,IF(AND('IOC Input'!#REF!="M-OP",'IOC Input'!#REF!&gt;=50000),'IOC Input'!#REF!,""))</f>
        <v>#REF!</v>
      </c>
      <c r="H944" s="103" t="e">
        <f>IF(AND('IOC Input'!#REF!="M-OP",'IOC Input'!#REF!&lt;50000),'IOC Input'!#REF!,IF(AND('IOC Input'!#REF!="M-OP",'IOC Input'!#REF!&gt;=50000),'IOC Input'!#REF!,""))</f>
        <v>#REF!</v>
      </c>
      <c r="I944" s="103" t="e">
        <f>IF(AND('IOC Input'!#REF!="M-OP",'IOC Input'!#REF!&lt;50000),'IOC Input'!#REF!,IF(AND('IOC Input'!#REF!="M-OP",'IOC Input'!#REF!&gt;=50000),'IOC Input'!#REF!,""))</f>
        <v>#REF!</v>
      </c>
      <c r="J944" s="105" t="e">
        <f>IF(AND('IOC Input'!#REF!="M-OP",'IOC Input'!#REF!&lt;50000),RIGHT('IOC Input'!#REF!,6),IF(AND('IOC Input'!#REF!="M-OP",'IOC Input'!#REF!&gt;=50000),RIGHT('IOC Input'!#REF!,6),""))</f>
        <v>#REF!</v>
      </c>
      <c r="K944" s="106" t="e">
        <f>IF(AND('IOC Input'!#REF!="M-OP",'IOC Input'!#REF!="C"),'IOC Input'!#REF!,"")</f>
        <v>#REF!</v>
      </c>
      <c r="L944" s="106" t="e">
        <f>IF(AND('IOC Input'!#REF!="M-OP",'IOC Input'!#REF!="D"),'IOC Input'!#REF!,"")</f>
        <v>#REF!</v>
      </c>
      <c r="M944" t="e">
        <f t="shared" si="100"/>
        <v>#REF!</v>
      </c>
    </row>
    <row r="945" spans="1:13" ht="18.75">
      <c r="A945" s="102" t="s">
        <v>111</v>
      </c>
      <c r="B945" s="103" t="e">
        <f>IF(AND('IOC Input'!#REF!="M-OP",'IOC Input'!#REF!&lt;50000),'IOC Input'!#REF!,IF(AND('IOC Input'!#REF!="M-OP",'IOC Input'!#REF!&gt;=50000),'IOC Input'!#REF!,""))</f>
        <v>#REF!</v>
      </c>
      <c r="C945" s="103" t="e">
        <f>IF(AND('IOC Input'!#REF!="M-OP",'IOC Input'!#REF!&lt;50000),'IOC Input'!#REF!,IF(AND('IOC Input'!#REF!="M-OP",'IOC Input'!#REF!&gt;=50000),'IOC Input'!#REF!,""))</f>
        <v>#REF!</v>
      </c>
      <c r="D945" s="103" t="e">
        <f>IF(AND('IOC Input'!#REF!="M-OP",'IOC Input'!#REF!&lt;50000),'IOC Input'!#REF!,IF(AND('IOC Input'!#REF!="M-OP",'IOC Input'!#REF!&gt;=50000),'IOC Input'!#REF!,""))</f>
        <v>#REF!</v>
      </c>
      <c r="E945" s="103" t="e">
        <f>IF(AND('IOC Input'!#REF!="M-OP",'IOC Input'!#REF!&lt;50000),'IOC Input'!#REF!,IF(AND('IOC Input'!#REF!="M-OP",'IOC Input'!#REF!&gt;=50000),'IOC Input'!#REF!,""))</f>
        <v>#REF!</v>
      </c>
      <c r="F945" s="103" t="e">
        <f>IF(AND('IOC Input'!#REF!="M-OP",'IOC Input'!#REF!&lt;50000),'IOC Input'!#REF!,IF(AND('IOC Input'!#REF!="M-OP",'IOC Input'!#REF!&gt;=50000),'IOC Input'!#REF!,""))</f>
        <v>#REF!</v>
      </c>
      <c r="G945" s="103" t="e">
        <f>IF(AND('IOC Input'!#REF!="M-OP",'IOC Input'!#REF!&lt;50000),'IOC Input'!#REF!,IF(AND('IOC Input'!#REF!="M-OP",'IOC Input'!#REF!&gt;=50000),'IOC Input'!#REF!,""))</f>
        <v>#REF!</v>
      </c>
      <c r="H945" s="103" t="e">
        <f>IF(AND('IOC Input'!#REF!="M-OP",'IOC Input'!#REF!&lt;50000),'IOC Input'!#REF!,IF(AND('IOC Input'!#REF!="M-OP",'IOC Input'!#REF!&gt;=50000),'IOC Input'!#REF!,""))</f>
        <v>#REF!</v>
      </c>
      <c r="I945" s="103" t="e">
        <f>IF(AND('IOC Input'!#REF!="M-OP",'IOC Input'!#REF!&lt;50000),'IOC Input'!#REF!,IF(AND('IOC Input'!#REF!="M-OP",'IOC Input'!#REF!&gt;=50000),'IOC Input'!#REF!,""))</f>
        <v>#REF!</v>
      </c>
      <c r="J945" s="105" t="e">
        <f>IF(AND('IOC Input'!#REF!="M-OP",'IOC Input'!#REF!&lt;50000),RIGHT('IOC Input'!#REF!,6),IF(AND('IOC Input'!#REF!="M-OP",'IOC Input'!#REF!&gt;=50000),RIGHT('IOC Input'!#REF!,6),""))</f>
        <v>#REF!</v>
      </c>
      <c r="K945" s="106" t="e">
        <f>IF(AND('IOC Input'!#REF!="M-OP",'IOC Input'!#REF!="C"),'IOC Input'!#REF!,"")</f>
        <v>#REF!</v>
      </c>
      <c r="L945" s="106" t="e">
        <f>IF(AND('IOC Input'!#REF!="M-OP",'IOC Input'!#REF!="D"),'IOC Input'!#REF!,"")</f>
        <v>#REF!</v>
      </c>
      <c r="M945" t="e">
        <f t="shared" si="100"/>
        <v>#REF!</v>
      </c>
    </row>
    <row r="946" spans="1:13" ht="18.75">
      <c r="A946" s="102" t="s">
        <v>111</v>
      </c>
      <c r="B946" s="103" t="e">
        <f>IF(AND('IOC Input'!#REF!="M-OP",'IOC Input'!#REF!&lt;50000),'IOC Input'!#REF!,IF(AND('IOC Input'!#REF!="M-OP",'IOC Input'!#REF!&gt;=50000),'IOC Input'!#REF!,""))</f>
        <v>#REF!</v>
      </c>
      <c r="C946" s="103" t="e">
        <f>IF(AND('IOC Input'!#REF!="M-OP",'IOC Input'!#REF!&lt;50000),'IOC Input'!#REF!,IF(AND('IOC Input'!#REF!="M-OP",'IOC Input'!#REF!&gt;=50000),'IOC Input'!#REF!,""))</f>
        <v>#REF!</v>
      </c>
      <c r="D946" s="103" t="e">
        <f>IF(AND('IOC Input'!#REF!="M-OP",'IOC Input'!#REF!&lt;50000),'IOC Input'!#REF!,IF(AND('IOC Input'!#REF!="M-OP",'IOC Input'!#REF!&gt;=50000),'IOC Input'!#REF!,""))</f>
        <v>#REF!</v>
      </c>
      <c r="E946" s="103" t="e">
        <f>IF(AND('IOC Input'!#REF!="M-OP",'IOC Input'!#REF!&lt;50000),'IOC Input'!#REF!,IF(AND('IOC Input'!#REF!="M-OP",'IOC Input'!#REF!&gt;=50000),'IOC Input'!#REF!,""))</f>
        <v>#REF!</v>
      </c>
      <c r="F946" s="103" t="e">
        <f>IF(AND('IOC Input'!#REF!="M-OP",'IOC Input'!#REF!&lt;50000),'IOC Input'!#REF!,IF(AND('IOC Input'!#REF!="M-OP",'IOC Input'!#REF!&gt;=50000),'IOC Input'!#REF!,""))</f>
        <v>#REF!</v>
      </c>
      <c r="G946" s="103" t="e">
        <f>IF(AND('IOC Input'!#REF!="M-OP",'IOC Input'!#REF!&lt;50000),'IOC Input'!#REF!,IF(AND('IOC Input'!#REF!="M-OP",'IOC Input'!#REF!&gt;=50000),'IOC Input'!#REF!,""))</f>
        <v>#REF!</v>
      </c>
      <c r="H946" s="103" t="e">
        <f>IF(AND('IOC Input'!#REF!="M-OP",'IOC Input'!#REF!&lt;50000),'IOC Input'!#REF!,IF(AND('IOC Input'!#REF!="M-OP",'IOC Input'!#REF!&gt;=50000),'IOC Input'!#REF!,""))</f>
        <v>#REF!</v>
      </c>
      <c r="I946" s="103" t="e">
        <f>IF(AND('IOC Input'!#REF!="M-OP",'IOC Input'!#REF!&lt;50000),'IOC Input'!#REF!,IF(AND('IOC Input'!#REF!="M-OP",'IOC Input'!#REF!&gt;=50000),'IOC Input'!#REF!,""))</f>
        <v>#REF!</v>
      </c>
      <c r="J946" s="105" t="e">
        <f>IF(AND('IOC Input'!#REF!="M-OP",'IOC Input'!#REF!&lt;50000),RIGHT('IOC Input'!#REF!,6),IF(AND('IOC Input'!#REF!="M-OP",'IOC Input'!#REF!&gt;=50000),RIGHT('IOC Input'!#REF!,6),""))</f>
        <v>#REF!</v>
      </c>
      <c r="K946" s="106" t="e">
        <f>IF(AND('IOC Input'!#REF!="M-OP",'IOC Input'!#REF!="C"),'IOC Input'!#REF!,"")</f>
        <v>#REF!</v>
      </c>
      <c r="L946" s="106" t="e">
        <f>IF(AND('IOC Input'!#REF!="M-OP",'IOC Input'!#REF!="D"),'IOC Input'!#REF!,"")</f>
        <v>#REF!</v>
      </c>
      <c r="M946" t="e">
        <f t="shared" si="100"/>
        <v>#REF!</v>
      </c>
    </row>
    <row r="947" spans="1:13" ht="18.75">
      <c r="A947" s="102" t="s">
        <v>111</v>
      </c>
      <c r="B947" s="103" t="e">
        <f>IF(AND('IOC Input'!#REF!="M-OP",'IOC Input'!#REF!&lt;50000),'IOC Input'!#REF!,IF(AND('IOC Input'!#REF!="M-OP",'IOC Input'!#REF!&gt;=50000),'IOC Input'!#REF!,""))</f>
        <v>#REF!</v>
      </c>
      <c r="C947" s="103" t="e">
        <f>IF(AND('IOC Input'!#REF!="M-OP",'IOC Input'!#REF!&lt;50000),'IOC Input'!#REF!,IF(AND('IOC Input'!#REF!="M-OP",'IOC Input'!#REF!&gt;=50000),'IOC Input'!#REF!,""))</f>
        <v>#REF!</v>
      </c>
      <c r="D947" s="103" t="e">
        <f>IF(AND('IOC Input'!#REF!="M-OP",'IOC Input'!#REF!&lt;50000),'IOC Input'!#REF!,IF(AND('IOC Input'!#REF!="M-OP",'IOC Input'!#REF!&gt;=50000),'IOC Input'!#REF!,""))</f>
        <v>#REF!</v>
      </c>
      <c r="E947" s="103" t="e">
        <f>IF(AND('IOC Input'!#REF!="M-OP",'IOC Input'!#REF!&lt;50000),'IOC Input'!#REF!,IF(AND('IOC Input'!#REF!="M-OP",'IOC Input'!#REF!&gt;=50000),'IOC Input'!#REF!,""))</f>
        <v>#REF!</v>
      </c>
      <c r="F947" s="103" t="e">
        <f>IF(AND('IOC Input'!#REF!="M-OP",'IOC Input'!#REF!&lt;50000),'IOC Input'!#REF!,IF(AND('IOC Input'!#REF!="M-OP",'IOC Input'!#REF!&gt;=50000),'IOC Input'!#REF!,""))</f>
        <v>#REF!</v>
      </c>
      <c r="G947" s="103" t="e">
        <f>IF(AND('IOC Input'!#REF!="M-OP",'IOC Input'!#REF!&lt;50000),'IOC Input'!#REF!,IF(AND('IOC Input'!#REF!="M-OP",'IOC Input'!#REF!&gt;=50000),'IOC Input'!#REF!,""))</f>
        <v>#REF!</v>
      </c>
      <c r="H947" s="107"/>
      <c r="I947" s="103" t="e">
        <f>IF(AND('IOC Input'!#REF!="M-OP",'IOC Input'!#REF!&lt;50000),'IOC Input'!#REF!,IF(AND('IOC Input'!#REF!="M-OP",'IOC Input'!#REF!&gt;=50000),'IOC Input'!#REF!,""))</f>
        <v>#REF!</v>
      </c>
      <c r="J947" s="105" t="e">
        <f>IF(AND('IOC Input'!#REF!="M-OP",'IOC Input'!#REF!&lt;50000),RIGHT('IOC Input'!#REF!,6),IF(AND('IOC Input'!#REF!="M-OP",'IOC Input'!#REF!&gt;=50000),RIGHT('IOC Input'!#REF!,6),""))</f>
        <v>#REF!</v>
      </c>
      <c r="K947" s="106" t="e">
        <f>IF(AND('IOC Input'!#REF!="M-OP",'IOC Input'!#REF!="C"),'IOC Input'!#REF!,"")</f>
        <v>#REF!</v>
      </c>
      <c r="L947" s="106" t="e">
        <f>IF(AND('IOC Input'!#REF!="M-OP",'IOC Input'!#REF!="D"),'IOC Input'!#REF!,"")</f>
        <v>#REF!</v>
      </c>
      <c r="M947" t="e">
        <f t="shared" si="100"/>
        <v>#REF!</v>
      </c>
    </row>
    <row r="948" spans="1:13" ht="18.75">
      <c r="A948" s="102"/>
      <c r="B948" s="103"/>
      <c r="C948" s="104"/>
      <c r="D948" s="103"/>
      <c r="E948" s="104"/>
      <c r="F948" s="103"/>
      <c r="G948" s="103"/>
      <c r="H948" s="104"/>
      <c r="I948" s="103"/>
      <c r="J948" s="105"/>
      <c r="K948" s="106"/>
      <c r="L948" s="106"/>
    </row>
    <row r="949" spans="1:13" ht="18.75">
      <c r="A949" s="102" t="s">
        <v>111</v>
      </c>
      <c r="B949" s="103" t="e">
        <f>IF(AND('IOC Input'!#REF!="M-OP",'IOC Input'!#REF!&lt;50000),"119503",IF(AND('IOC Input'!#REF!="M-OP",'IOC Input'!#REF!&gt;=50000),"119500",""))</f>
        <v>#REF!</v>
      </c>
      <c r="C949" s="104"/>
      <c r="D949" s="103"/>
      <c r="E949" s="104"/>
      <c r="F949" s="103"/>
      <c r="G949" s="103"/>
      <c r="H949" s="103" t="e">
        <f>IF(AND('IOC Input'!#REF!="M-OP",'IOC Input'!#REF!&lt;50000),'IOC Input'!#REF!,IF(AND('IOC Input'!#REF!="M-OP",'IOC Input'!#REF!&gt;=50000),'IOC Input'!#REF!,""))</f>
        <v>#REF!</v>
      </c>
      <c r="I949" s="103" t="e">
        <f>+I950</f>
        <v>#REF!</v>
      </c>
      <c r="J949" s="105" t="e">
        <f>+J950</f>
        <v>#REF!</v>
      </c>
      <c r="K949" s="106" t="e">
        <f>IF(AND('IOC Input'!#REF!="M-OP",'IOC Input'!#REF!="C"),'IOC Input'!#REF!,"")</f>
        <v>#REF!</v>
      </c>
      <c r="L949" s="106" t="e">
        <f>IF(AND('IOC Input'!#REF!="M-OP",'IOC Input'!#REF!="D"),'IOC Input'!#REF!,"")</f>
        <v>#REF!</v>
      </c>
      <c r="M949" t="e">
        <f>IF(SUM(K949:L949)&gt;0,1,0)</f>
        <v>#REF!</v>
      </c>
    </row>
    <row r="950" spans="1:13" ht="18.75">
      <c r="A950" s="102" t="s">
        <v>111</v>
      </c>
      <c r="B950" s="103" t="e">
        <f>IF(AND('IOC Input'!#REF!="M-OP",'IOC Input'!#REF!&lt;50000),'IOC Input'!#REF!,IF(AND('IOC Input'!#REF!="M-OP",'IOC Input'!#REF!&gt;=50000),'IOC Input'!#REF!,""))</f>
        <v>#REF!</v>
      </c>
      <c r="C950" s="103" t="e">
        <f>IF(AND('IOC Input'!#REF!="M-OP",'IOC Input'!#REF!&lt;50000),'IOC Input'!#REF!,IF(AND('IOC Input'!#REF!="M-OP",'IOC Input'!#REF!&gt;=50000),'IOC Input'!#REF!,""))</f>
        <v>#REF!</v>
      </c>
      <c r="D950" s="103" t="e">
        <f>IF(AND('IOC Input'!#REF!="M-OP",'IOC Input'!#REF!&lt;50000),'IOC Input'!#REF!,IF(AND('IOC Input'!#REF!="M-OP",'IOC Input'!#REF!&gt;=50000),'IOC Input'!#REF!,""))</f>
        <v>#REF!</v>
      </c>
      <c r="E950" s="103" t="e">
        <f>IF(AND('IOC Input'!#REF!="M-OP",'IOC Input'!#REF!&lt;50000),'IOC Input'!#REF!,IF(AND('IOC Input'!#REF!="M-OP",'IOC Input'!#REF!&gt;=50000),'IOC Input'!#REF!,""))</f>
        <v>#REF!</v>
      </c>
      <c r="F950" s="103" t="e">
        <f>IF(AND('IOC Input'!#REF!="M-OP",'IOC Input'!#REF!&lt;50000),'IOC Input'!#REF!,IF(AND('IOC Input'!#REF!="M-OP",'IOC Input'!#REF!&gt;=50000),'IOC Input'!#REF!,""))</f>
        <v>#REF!</v>
      </c>
      <c r="G950" s="103" t="e">
        <f>IF(AND('IOC Input'!#REF!="M-OP",'IOC Input'!#REF!&lt;50000),'IOC Input'!#REF!,IF(AND('IOC Input'!#REF!="M-OP",'IOC Input'!#REF!&gt;=50000),'IOC Input'!#REF!,""))</f>
        <v>#REF!</v>
      </c>
      <c r="H950" s="103" t="e">
        <f>IF(AND('IOC Input'!#REF!="M-OP",'IOC Input'!#REF!&lt;50000),'IOC Input'!#REF!,IF(AND('IOC Input'!#REF!="M-OP",'IOC Input'!#REF!&gt;=50000),'IOC Input'!#REF!,""))</f>
        <v>#REF!</v>
      </c>
      <c r="I950" s="103" t="e">
        <f>IF(AND('IOC Input'!#REF!="M-OP",'IOC Input'!#REF!&lt;50000),'IOC Input'!#REF!,IF(AND('IOC Input'!#REF!="M-OP",'IOC Input'!#REF!&gt;=50000),'IOC Input'!#REF!,""))</f>
        <v>#REF!</v>
      </c>
      <c r="J950" s="105" t="e">
        <f>IF(AND('IOC Input'!#REF!="M-OP",'IOC Input'!#REF!&lt;50000),RIGHT('IOC Input'!#REF!,6),IF(AND('IOC Input'!#REF!="M-OP",'IOC Input'!#REF!&gt;=50000),RIGHT('IOC Input'!#REF!,6),""))</f>
        <v>#REF!</v>
      </c>
      <c r="K950" s="106" t="e">
        <f>IF(AND('IOC Input'!#REF!="M-OP",'IOC Input'!#REF!="C"),'IOC Input'!#REF!,"")</f>
        <v>#REF!</v>
      </c>
      <c r="L950" s="106" t="e">
        <f>IF(AND('IOC Input'!#REF!="M-OP",'IOC Input'!#REF!="D"),'IOC Input'!#REF!,"")</f>
        <v>#REF!</v>
      </c>
      <c r="M950" t="e">
        <f t="shared" ref="M950:M957" si="101">IF(SUM(K950:L950)&gt;0,1,0)</f>
        <v>#REF!</v>
      </c>
    </row>
    <row r="951" spans="1:13" ht="18.75">
      <c r="A951" s="102" t="s">
        <v>111</v>
      </c>
      <c r="B951" s="103" t="e">
        <f>IF(AND('IOC Input'!#REF!="M-OP",'IOC Input'!#REF!&lt;50000),'IOC Input'!#REF!,IF(AND('IOC Input'!#REF!="M-OP",'IOC Input'!#REF!&gt;=50000),'IOC Input'!#REF!,""))</f>
        <v>#REF!</v>
      </c>
      <c r="C951" s="103" t="e">
        <f>IF(AND('IOC Input'!#REF!="M-OP",'IOC Input'!#REF!&lt;50000),'IOC Input'!#REF!,IF(AND('IOC Input'!#REF!="M-OP",'IOC Input'!#REF!&gt;=50000),'IOC Input'!#REF!,""))</f>
        <v>#REF!</v>
      </c>
      <c r="D951" s="103" t="e">
        <f>IF(AND('IOC Input'!#REF!="M-OP",'IOC Input'!#REF!&lt;50000),'IOC Input'!#REF!,IF(AND('IOC Input'!#REF!="M-OP",'IOC Input'!#REF!&gt;=50000),'IOC Input'!#REF!,""))</f>
        <v>#REF!</v>
      </c>
      <c r="E951" s="103" t="e">
        <f>IF(AND('IOC Input'!#REF!="M-OP",'IOC Input'!#REF!&lt;50000),'IOC Input'!#REF!,IF(AND('IOC Input'!#REF!="M-OP",'IOC Input'!#REF!&gt;=50000),'IOC Input'!#REF!,""))</f>
        <v>#REF!</v>
      </c>
      <c r="F951" s="103" t="e">
        <f>IF(AND('IOC Input'!#REF!="M-OP",'IOC Input'!#REF!&lt;50000),'IOC Input'!#REF!,IF(AND('IOC Input'!#REF!="M-OP",'IOC Input'!#REF!&gt;=50000),'IOC Input'!#REF!,""))</f>
        <v>#REF!</v>
      </c>
      <c r="G951" s="103" t="e">
        <f>IF(AND('IOC Input'!#REF!="M-OP",'IOC Input'!#REF!&lt;50000),'IOC Input'!#REF!,IF(AND('IOC Input'!#REF!="M-OP",'IOC Input'!#REF!&gt;=50000),'IOC Input'!#REF!,""))</f>
        <v>#REF!</v>
      </c>
      <c r="H951" s="103" t="e">
        <f>IF(AND('IOC Input'!#REF!="M-OP",'IOC Input'!#REF!&lt;50000),'IOC Input'!#REF!,IF(AND('IOC Input'!#REF!="M-OP",'IOC Input'!#REF!&gt;=50000),'IOC Input'!#REF!,""))</f>
        <v>#REF!</v>
      </c>
      <c r="I951" s="103" t="e">
        <f>IF(AND('IOC Input'!#REF!="M-OP",'IOC Input'!#REF!&lt;50000),'IOC Input'!#REF!,IF(AND('IOC Input'!#REF!="M-OP",'IOC Input'!#REF!&gt;=50000),'IOC Input'!#REF!,""))</f>
        <v>#REF!</v>
      </c>
      <c r="J951" s="105" t="e">
        <f>IF(AND('IOC Input'!#REF!="M-OP",'IOC Input'!#REF!&lt;50000),RIGHT('IOC Input'!#REF!,6),IF(AND('IOC Input'!#REF!="M-OP",'IOC Input'!#REF!&gt;=50000),RIGHT('IOC Input'!#REF!,6),""))</f>
        <v>#REF!</v>
      </c>
      <c r="K951" s="106" t="e">
        <f>IF(AND('IOC Input'!#REF!="M-OP",'IOC Input'!#REF!="C"),'IOC Input'!#REF!,"")</f>
        <v>#REF!</v>
      </c>
      <c r="L951" s="106" t="e">
        <f>IF(AND('IOC Input'!#REF!="M-OP",'IOC Input'!#REF!="D"),'IOC Input'!#REF!,"")</f>
        <v>#REF!</v>
      </c>
      <c r="M951" t="e">
        <f t="shared" si="101"/>
        <v>#REF!</v>
      </c>
    </row>
    <row r="952" spans="1:13" ht="18.75">
      <c r="A952" s="102" t="s">
        <v>111</v>
      </c>
      <c r="B952" s="103" t="e">
        <f>IF(AND('IOC Input'!#REF!="M-OP",'IOC Input'!#REF!&lt;50000),'IOC Input'!#REF!,IF(AND('IOC Input'!#REF!="M-OP",'IOC Input'!#REF!&gt;=50000),'IOC Input'!#REF!,""))</f>
        <v>#REF!</v>
      </c>
      <c r="C952" s="103" t="e">
        <f>IF(AND('IOC Input'!#REF!="M-OP",'IOC Input'!#REF!&lt;50000),'IOC Input'!#REF!,IF(AND('IOC Input'!#REF!="M-OP",'IOC Input'!#REF!&gt;=50000),'IOC Input'!#REF!,""))</f>
        <v>#REF!</v>
      </c>
      <c r="D952" s="103" t="e">
        <f>IF(AND('IOC Input'!#REF!="M-OP",'IOC Input'!#REF!&lt;50000),'IOC Input'!#REF!,IF(AND('IOC Input'!#REF!="M-OP",'IOC Input'!#REF!&gt;=50000),'IOC Input'!#REF!,""))</f>
        <v>#REF!</v>
      </c>
      <c r="E952" s="103" t="e">
        <f>IF(AND('IOC Input'!#REF!="M-OP",'IOC Input'!#REF!&lt;50000),'IOC Input'!#REF!,IF(AND('IOC Input'!#REF!="M-OP",'IOC Input'!#REF!&gt;=50000),'IOC Input'!#REF!,""))</f>
        <v>#REF!</v>
      </c>
      <c r="F952" s="103" t="e">
        <f>IF(AND('IOC Input'!#REF!="M-OP",'IOC Input'!#REF!&lt;50000),'IOC Input'!#REF!,IF(AND('IOC Input'!#REF!="M-OP",'IOC Input'!#REF!&gt;=50000),'IOC Input'!#REF!,""))</f>
        <v>#REF!</v>
      </c>
      <c r="G952" s="103" t="e">
        <f>IF(AND('IOC Input'!#REF!="M-OP",'IOC Input'!#REF!&lt;50000),'IOC Input'!#REF!,IF(AND('IOC Input'!#REF!="M-OP",'IOC Input'!#REF!&gt;=50000),'IOC Input'!#REF!,""))</f>
        <v>#REF!</v>
      </c>
      <c r="H952" s="103" t="e">
        <f>IF(AND('IOC Input'!#REF!="M-OP",'IOC Input'!#REF!&lt;50000),'IOC Input'!#REF!,IF(AND('IOC Input'!#REF!="M-OP",'IOC Input'!#REF!&gt;=50000),'IOC Input'!#REF!,""))</f>
        <v>#REF!</v>
      </c>
      <c r="I952" s="103" t="e">
        <f>IF(AND('IOC Input'!#REF!="M-OP",'IOC Input'!#REF!&lt;50000),'IOC Input'!#REF!,IF(AND('IOC Input'!#REF!="M-OP",'IOC Input'!#REF!&gt;=50000),'IOC Input'!#REF!,""))</f>
        <v>#REF!</v>
      </c>
      <c r="J952" s="105" t="e">
        <f>IF(AND('IOC Input'!#REF!="M-OP",'IOC Input'!#REF!&lt;50000),RIGHT('IOC Input'!#REF!,6),IF(AND('IOC Input'!#REF!="M-OP",'IOC Input'!#REF!&gt;=50000),RIGHT('IOC Input'!#REF!,6),""))</f>
        <v>#REF!</v>
      </c>
      <c r="K952" s="106" t="e">
        <f>IF(AND('IOC Input'!#REF!="M-OP",'IOC Input'!#REF!="C"),'IOC Input'!#REF!,"")</f>
        <v>#REF!</v>
      </c>
      <c r="L952" s="106" t="e">
        <f>IF(AND('IOC Input'!#REF!="M-OP",'IOC Input'!#REF!="D"),'IOC Input'!#REF!,"")</f>
        <v>#REF!</v>
      </c>
      <c r="M952" t="e">
        <f t="shared" si="101"/>
        <v>#REF!</v>
      </c>
    </row>
    <row r="953" spans="1:13" ht="18.75">
      <c r="A953" s="102" t="s">
        <v>111</v>
      </c>
      <c r="B953" s="103" t="e">
        <f>IF(AND('IOC Input'!#REF!="M-OP",'IOC Input'!#REF!&lt;50000),'IOC Input'!#REF!,IF(AND('IOC Input'!#REF!="M-OP",'IOC Input'!#REF!&gt;=50000),'IOC Input'!#REF!,""))</f>
        <v>#REF!</v>
      </c>
      <c r="C953" s="103" t="e">
        <f>IF(AND('IOC Input'!#REF!="M-OP",'IOC Input'!#REF!&lt;50000),'IOC Input'!#REF!,IF(AND('IOC Input'!#REF!="M-OP",'IOC Input'!#REF!&gt;=50000),'IOC Input'!#REF!,""))</f>
        <v>#REF!</v>
      </c>
      <c r="D953" s="103" t="e">
        <f>IF(AND('IOC Input'!#REF!="M-OP",'IOC Input'!#REF!&lt;50000),'IOC Input'!#REF!,IF(AND('IOC Input'!#REF!="M-OP",'IOC Input'!#REF!&gt;=50000),'IOC Input'!#REF!,""))</f>
        <v>#REF!</v>
      </c>
      <c r="E953" s="103" t="e">
        <f>IF(AND('IOC Input'!#REF!="M-OP",'IOC Input'!#REF!&lt;50000),'IOC Input'!#REF!,IF(AND('IOC Input'!#REF!="M-OP",'IOC Input'!#REF!&gt;=50000),'IOC Input'!#REF!,""))</f>
        <v>#REF!</v>
      </c>
      <c r="F953" s="103" t="e">
        <f>IF(AND('IOC Input'!#REF!="M-OP",'IOC Input'!#REF!&lt;50000),'IOC Input'!#REF!,IF(AND('IOC Input'!#REF!="M-OP",'IOC Input'!#REF!&gt;=50000),'IOC Input'!#REF!,""))</f>
        <v>#REF!</v>
      </c>
      <c r="G953" s="103" t="e">
        <f>IF(AND('IOC Input'!#REF!="M-OP",'IOC Input'!#REF!&lt;50000),'IOC Input'!#REF!,IF(AND('IOC Input'!#REF!="M-OP",'IOC Input'!#REF!&gt;=50000),'IOC Input'!#REF!,""))</f>
        <v>#REF!</v>
      </c>
      <c r="H953" s="103" t="e">
        <f>IF(AND('IOC Input'!#REF!="M-OP",'IOC Input'!#REF!&lt;50000),'IOC Input'!#REF!,IF(AND('IOC Input'!#REF!="M-OP",'IOC Input'!#REF!&gt;=50000),'IOC Input'!#REF!,""))</f>
        <v>#REF!</v>
      </c>
      <c r="I953" s="103" t="e">
        <f>IF(AND('IOC Input'!#REF!="M-OP",'IOC Input'!#REF!&lt;50000),'IOC Input'!#REF!,IF(AND('IOC Input'!#REF!="M-OP",'IOC Input'!#REF!&gt;=50000),'IOC Input'!#REF!,""))</f>
        <v>#REF!</v>
      </c>
      <c r="J953" s="105" t="e">
        <f>IF(AND('IOC Input'!#REF!="M-OP",'IOC Input'!#REF!&lt;50000),RIGHT('IOC Input'!#REF!,6),IF(AND('IOC Input'!#REF!="M-OP",'IOC Input'!#REF!&gt;=50000),RIGHT('IOC Input'!#REF!,6),""))</f>
        <v>#REF!</v>
      </c>
      <c r="K953" s="106" t="e">
        <f>IF(AND('IOC Input'!#REF!="M-OP",'IOC Input'!#REF!="C"),'IOC Input'!#REF!,"")</f>
        <v>#REF!</v>
      </c>
      <c r="L953" s="106" t="e">
        <f>IF(AND('IOC Input'!#REF!="M-OP",'IOC Input'!#REF!="D"),'IOC Input'!#REF!,"")</f>
        <v>#REF!</v>
      </c>
      <c r="M953" t="e">
        <f t="shared" si="101"/>
        <v>#REF!</v>
      </c>
    </row>
    <row r="954" spans="1:13" ht="18.75">
      <c r="A954" s="102" t="s">
        <v>111</v>
      </c>
      <c r="B954" s="103" t="e">
        <f>IF(AND('IOC Input'!#REF!="M-OP",'IOC Input'!#REF!&lt;50000),'IOC Input'!#REF!,IF(AND('IOC Input'!#REF!="M-OP",'IOC Input'!#REF!&gt;=50000),'IOC Input'!#REF!,""))</f>
        <v>#REF!</v>
      </c>
      <c r="C954" s="103" t="e">
        <f>IF(AND('IOC Input'!#REF!="M-OP",'IOC Input'!#REF!&lt;50000),'IOC Input'!#REF!,IF(AND('IOC Input'!#REF!="M-OP",'IOC Input'!#REF!&gt;=50000),'IOC Input'!#REF!,""))</f>
        <v>#REF!</v>
      </c>
      <c r="D954" s="103" t="e">
        <f>IF(AND('IOC Input'!#REF!="M-OP",'IOC Input'!#REF!&lt;50000),'IOC Input'!#REF!,IF(AND('IOC Input'!#REF!="M-OP",'IOC Input'!#REF!&gt;=50000),'IOC Input'!#REF!,""))</f>
        <v>#REF!</v>
      </c>
      <c r="E954" s="103" t="e">
        <f>IF(AND('IOC Input'!#REF!="M-OP",'IOC Input'!#REF!&lt;50000),'IOC Input'!#REF!,IF(AND('IOC Input'!#REF!="M-OP",'IOC Input'!#REF!&gt;=50000),'IOC Input'!#REF!,""))</f>
        <v>#REF!</v>
      </c>
      <c r="F954" s="103" t="e">
        <f>IF(AND('IOC Input'!#REF!="M-OP",'IOC Input'!#REF!&lt;50000),'IOC Input'!#REF!,IF(AND('IOC Input'!#REF!="M-OP",'IOC Input'!#REF!&gt;=50000),'IOC Input'!#REF!,""))</f>
        <v>#REF!</v>
      </c>
      <c r="G954" s="103" t="e">
        <f>IF(AND('IOC Input'!#REF!="M-OP",'IOC Input'!#REF!&lt;50000),'IOC Input'!#REF!,IF(AND('IOC Input'!#REF!="M-OP",'IOC Input'!#REF!&gt;=50000),'IOC Input'!#REF!,""))</f>
        <v>#REF!</v>
      </c>
      <c r="H954" s="103" t="e">
        <f>IF(AND('IOC Input'!#REF!="M-OP",'IOC Input'!#REF!&lt;50000),'IOC Input'!#REF!,IF(AND('IOC Input'!#REF!="M-OP",'IOC Input'!#REF!&gt;=50000),'IOC Input'!#REF!,""))</f>
        <v>#REF!</v>
      </c>
      <c r="I954" s="103" t="e">
        <f>IF(AND('IOC Input'!#REF!="M-OP",'IOC Input'!#REF!&lt;50000),'IOC Input'!#REF!,IF(AND('IOC Input'!#REF!="M-OP",'IOC Input'!#REF!&gt;=50000),'IOC Input'!#REF!,""))</f>
        <v>#REF!</v>
      </c>
      <c r="J954" s="105" t="e">
        <f>IF(AND('IOC Input'!#REF!="M-OP",'IOC Input'!#REF!&lt;50000),RIGHT('IOC Input'!#REF!,6),IF(AND('IOC Input'!#REF!="M-OP",'IOC Input'!#REF!&gt;=50000),RIGHT('IOC Input'!#REF!,6),""))</f>
        <v>#REF!</v>
      </c>
      <c r="K954" s="106" t="e">
        <f>IF(AND('IOC Input'!#REF!="M-OP",'IOC Input'!#REF!="C"),'IOC Input'!#REF!,"")</f>
        <v>#REF!</v>
      </c>
      <c r="L954" s="106" t="e">
        <f>IF(AND('IOC Input'!#REF!="M-OP",'IOC Input'!#REF!="D"),'IOC Input'!#REF!,"")</f>
        <v>#REF!</v>
      </c>
      <c r="M954" t="e">
        <f t="shared" si="101"/>
        <v>#REF!</v>
      </c>
    </row>
    <row r="955" spans="1:13" ht="18.75">
      <c r="A955" s="102" t="s">
        <v>111</v>
      </c>
      <c r="B955" s="103" t="e">
        <f>IF(AND('IOC Input'!#REF!="M-OP",'IOC Input'!#REF!&lt;50000),'IOC Input'!#REF!,IF(AND('IOC Input'!#REF!="M-OP",'IOC Input'!#REF!&gt;=50000),'IOC Input'!#REF!,""))</f>
        <v>#REF!</v>
      </c>
      <c r="C955" s="103" t="e">
        <f>IF(AND('IOC Input'!#REF!="M-OP",'IOC Input'!#REF!&lt;50000),'IOC Input'!#REF!,IF(AND('IOC Input'!#REF!="M-OP",'IOC Input'!#REF!&gt;=50000),'IOC Input'!#REF!,""))</f>
        <v>#REF!</v>
      </c>
      <c r="D955" s="103" t="e">
        <f>IF(AND('IOC Input'!#REF!="M-OP",'IOC Input'!#REF!&lt;50000),'IOC Input'!#REF!,IF(AND('IOC Input'!#REF!="M-OP",'IOC Input'!#REF!&gt;=50000),'IOC Input'!#REF!,""))</f>
        <v>#REF!</v>
      </c>
      <c r="E955" s="103" t="e">
        <f>IF(AND('IOC Input'!#REF!="M-OP",'IOC Input'!#REF!&lt;50000),'IOC Input'!#REF!,IF(AND('IOC Input'!#REF!="M-OP",'IOC Input'!#REF!&gt;=50000),'IOC Input'!#REF!,""))</f>
        <v>#REF!</v>
      </c>
      <c r="F955" s="103" t="e">
        <f>IF(AND('IOC Input'!#REF!="M-OP",'IOC Input'!#REF!&lt;50000),'IOC Input'!#REF!,IF(AND('IOC Input'!#REF!="M-OP",'IOC Input'!#REF!&gt;=50000),'IOC Input'!#REF!,""))</f>
        <v>#REF!</v>
      </c>
      <c r="G955" s="103" t="e">
        <f>IF(AND('IOC Input'!#REF!="M-OP",'IOC Input'!#REF!&lt;50000),'IOC Input'!#REF!,IF(AND('IOC Input'!#REF!="M-OP",'IOC Input'!#REF!&gt;=50000),'IOC Input'!#REF!,""))</f>
        <v>#REF!</v>
      </c>
      <c r="H955" s="103" t="e">
        <f>IF(AND('IOC Input'!#REF!="M-OP",'IOC Input'!#REF!&lt;50000),'IOC Input'!#REF!,IF(AND('IOC Input'!#REF!="M-OP",'IOC Input'!#REF!&gt;=50000),'IOC Input'!#REF!,""))</f>
        <v>#REF!</v>
      </c>
      <c r="I955" s="103" t="e">
        <f>IF(AND('IOC Input'!#REF!="M-OP",'IOC Input'!#REF!&lt;50000),'IOC Input'!#REF!,IF(AND('IOC Input'!#REF!="M-OP",'IOC Input'!#REF!&gt;=50000),'IOC Input'!#REF!,""))</f>
        <v>#REF!</v>
      </c>
      <c r="J955" s="105" t="e">
        <f>IF(AND('IOC Input'!#REF!="M-OP",'IOC Input'!#REF!&lt;50000),RIGHT('IOC Input'!#REF!,6),IF(AND('IOC Input'!#REF!="M-OP",'IOC Input'!#REF!&gt;=50000),RIGHT('IOC Input'!#REF!,6),""))</f>
        <v>#REF!</v>
      </c>
      <c r="K955" s="106" t="e">
        <f>IF(AND('IOC Input'!#REF!="M-OP",'IOC Input'!#REF!="C"),'IOC Input'!#REF!,"")</f>
        <v>#REF!</v>
      </c>
      <c r="L955" s="106" t="e">
        <f>IF(AND('IOC Input'!#REF!="M-OP",'IOC Input'!#REF!="D"),'IOC Input'!#REF!,"")</f>
        <v>#REF!</v>
      </c>
      <c r="M955" t="e">
        <f t="shared" si="101"/>
        <v>#REF!</v>
      </c>
    </row>
    <row r="956" spans="1:13" ht="18.75">
      <c r="A956" s="102" t="s">
        <v>111</v>
      </c>
      <c r="B956" s="103" t="e">
        <f>IF(AND('IOC Input'!#REF!="M-OP",'IOC Input'!#REF!&lt;50000),'IOC Input'!#REF!,IF(AND('IOC Input'!#REF!="M-OP",'IOC Input'!#REF!&gt;=50000),'IOC Input'!#REF!,""))</f>
        <v>#REF!</v>
      </c>
      <c r="C956" s="103" t="e">
        <f>IF(AND('IOC Input'!#REF!="M-OP",'IOC Input'!#REF!&lt;50000),'IOC Input'!#REF!,IF(AND('IOC Input'!#REF!="M-OP",'IOC Input'!#REF!&gt;=50000),'IOC Input'!#REF!,""))</f>
        <v>#REF!</v>
      </c>
      <c r="D956" s="103" t="e">
        <f>IF(AND('IOC Input'!#REF!="M-OP",'IOC Input'!#REF!&lt;50000),'IOC Input'!#REF!,IF(AND('IOC Input'!#REF!="M-OP",'IOC Input'!#REF!&gt;=50000),'IOC Input'!#REF!,""))</f>
        <v>#REF!</v>
      </c>
      <c r="E956" s="103" t="e">
        <f>IF(AND('IOC Input'!#REF!="M-OP",'IOC Input'!#REF!&lt;50000),'IOC Input'!#REF!,IF(AND('IOC Input'!#REF!="M-OP",'IOC Input'!#REF!&gt;=50000),'IOC Input'!#REF!,""))</f>
        <v>#REF!</v>
      </c>
      <c r="F956" s="103" t="e">
        <f>IF(AND('IOC Input'!#REF!="M-OP",'IOC Input'!#REF!&lt;50000),'IOC Input'!#REF!,IF(AND('IOC Input'!#REF!="M-OP",'IOC Input'!#REF!&gt;=50000),'IOC Input'!#REF!,""))</f>
        <v>#REF!</v>
      </c>
      <c r="G956" s="103" t="e">
        <f>IF(AND('IOC Input'!#REF!="M-OP",'IOC Input'!#REF!&lt;50000),'IOC Input'!#REF!,IF(AND('IOC Input'!#REF!="M-OP",'IOC Input'!#REF!&gt;=50000),'IOC Input'!#REF!,""))</f>
        <v>#REF!</v>
      </c>
      <c r="H956" s="107"/>
      <c r="I956" s="103" t="e">
        <f>IF(AND('IOC Input'!#REF!="M-OP",'IOC Input'!#REF!&lt;50000),'IOC Input'!#REF!,IF(AND('IOC Input'!#REF!="M-OP",'IOC Input'!#REF!&gt;=50000),'IOC Input'!#REF!,""))</f>
        <v>#REF!</v>
      </c>
      <c r="J956" s="105" t="e">
        <f>IF(AND('IOC Input'!#REF!="M-OP",'IOC Input'!#REF!&lt;50000),RIGHT('IOC Input'!#REF!,6),IF(AND('IOC Input'!#REF!="M-OP",'IOC Input'!#REF!&gt;=50000),RIGHT('IOC Input'!#REF!,6),""))</f>
        <v>#REF!</v>
      </c>
      <c r="K956" s="106" t="e">
        <f>IF(AND('IOC Input'!#REF!="M-OP",'IOC Input'!#REF!="C"),'IOC Input'!#REF!,"")</f>
        <v>#REF!</v>
      </c>
      <c r="L956" s="106" t="e">
        <f>IF(AND('IOC Input'!#REF!="M-OP",'IOC Input'!#REF!="D"),'IOC Input'!#REF!,"")</f>
        <v>#REF!</v>
      </c>
      <c r="M956" t="e">
        <f t="shared" si="101"/>
        <v>#REF!</v>
      </c>
    </row>
    <row r="957" spans="1:13" ht="18">
      <c r="A957" s="112"/>
      <c r="B957" s="113"/>
      <c r="C957" s="113"/>
      <c r="D957" s="113"/>
      <c r="E957" s="113"/>
      <c r="F957" s="113"/>
      <c r="G957" s="113"/>
      <c r="H957" s="113"/>
      <c r="I957" s="113"/>
      <c r="J957" s="114" t="s">
        <v>168</v>
      </c>
      <c r="K957" s="115" t="e">
        <f>SUBTOTAL(9,K40:K956)</f>
        <v>#REF!</v>
      </c>
      <c r="L957" s="115" t="e">
        <f>SUBTOTAL(9,L40:L956)</f>
        <v>#REF!</v>
      </c>
      <c r="M957" t="e">
        <f t="shared" si="101"/>
        <v>#REF!</v>
      </c>
    </row>
    <row r="958" spans="1:13" ht="18">
      <c r="A958" s="116" t="s">
        <v>169</v>
      </c>
      <c r="B958" s="117"/>
      <c r="C958" s="117"/>
      <c r="D958" s="117"/>
      <c r="E958" s="117"/>
      <c r="F958" s="117"/>
      <c r="G958" s="117"/>
      <c r="H958" s="117"/>
      <c r="I958" s="117"/>
      <c r="J958" s="113"/>
      <c r="K958" s="118"/>
      <c r="L958" s="113"/>
      <c r="M958" s="130">
        <f>IF(A959&lt;&gt;"",1,0)</f>
        <v>1</v>
      </c>
    </row>
    <row r="959" spans="1:13" ht="18">
      <c r="A959" s="119" t="s">
        <v>170</v>
      </c>
      <c r="B959" s="119"/>
      <c r="C959" s="119"/>
      <c r="D959" s="119"/>
      <c r="E959" s="119"/>
      <c r="F959" s="119"/>
      <c r="G959" s="119"/>
      <c r="H959" s="119"/>
      <c r="I959" s="120"/>
      <c r="J959" s="311" t="s">
        <v>171</v>
      </c>
      <c r="K959" s="312"/>
      <c r="L959" s="121" t="s">
        <v>172</v>
      </c>
      <c r="M959" s="130">
        <f>IF(J959&lt;&gt;"",1,0)</f>
        <v>1</v>
      </c>
    </row>
    <row r="960" spans="1:13" ht="18">
      <c r="A960" s="119"/>
      <c r="B960" s="119"/>
      <c r="C960" s="119"/>
      <c r="D960" s="119"/>
      <c r="E960" s="119"/>
      <c r="F960" s="119"/>
      <c r="G960" s="119"/>
      <c r="H960" s="119"/>
      <c r="I960" s="119"/>
      <c r="J960" s="307" t="s">
        <v>173</v>
      </c>
      <c r="K960" s="308"/>
      <c r="L960" s="122">
        <f ca="1">TODAY()</f>
        <v>45355</v>
      </c>
      <c r="M960" s="130">
        <f>IF(J960&lt;&gt;"",1,0)</f>
        <v>1</v>
      </c>
    </row>
    <row r="961" spans="1:13" ht="18">
      <c r="A961" s="119"/>
      <c r="B961" s="123"/>
      <c r="C961" s="123"/>
      <c r="D961" s="123"/>
      <c r="E961" s="123"/>
      <c r="F961" s="123"/>
      <c r="G961" s="123"/>
      <c r="H961" s="123"/>
      <c r="I961" s="123"/>
      <c r="J961" s="305" t="s">
        <v>174</v>
      </c>
      <c r="K961" s="306"/>
      <c r="L961" s="121" t="s">
        <v>172</v>
      </c>
      <c r="M961" s="130">
        <f>IF(J961&lt;&gt;"",1,0)</f>
        <v>1</v>
      </c>
    </row>
    <row r="962" spans="1:13" ht="18">
      <c r="A962" s="119"/>
      <c r="B962" s="124"/>
      <c r="C962" s="124"/>
      <c r="D962" s="124"/>
      <c r="E962" s="124"/>
      <c r="F962" s="124"/>
      <c r="G962" s="124"/>
      <c r="H962" s="124"/>
      <c r="I962" s="124"/>
      <c r="J962" s="309" t="s">
        <v>175</v>
      </c>
      <c r="K962" s="310"/>
      <c r="L962" s="125">
        <f ca="1">TODAY()</f>
        <v>45355</v>
      </c>
      <c r="M962" s="130">
        <f>IF(J962&lt;&gt;"",1,0)</f>
        <v>1</v>
      </c>
    </row>
    <row r="963" spans="1:13">
      <c r="A963" s="126"/>
      <c r="B963" s="126"/>
      <c r="C963" s="126"/>
      <c r="D963" s="126"/>
      <c r="E963" s="126"/>
      <c r="F963" s="126"/>
      <c r="G963" s="126"/>
      <c r="H963" s="126"/>
      <c r="I963" s="126"/>
      <c r="J963" s="126"/>
      <c r="K963" s="126"/>
      <c r="L963" s="127"/>
    </row>
    <row r="964" spans="1:13">
      <c r="A964" s="127"/>
      <c r="B964" s="127"/>
      <c r="C964" s="127"/>
      <c r="D964" s="127"/>
      <c r="E964" s="127"/>
      <c r="F964" s="127"/>
      <c r="G964" s="127"/>
      <c r="H964" s="127"/>
      <c r="I964" s="127"/>
      <c r="J964" s="127"/>
      <c r="K964" s="127"/>
      <c r="L964" s="128" t="s">
        <v>176</v>
      </c>
    </row>
    <row r="965" spans="1:13">
      <c r="L965" t="s">
        <v>176</v>
      </c>
    </row>
  </sheetData>
  <sheetProtection password="C677" sheet="1" objects="1" scenarios="1"/>
  <autoFilter ref="A39:M39" xr:uid="{00000000-0009-0000-0000-000001000000}"/>
  <mergeCells count="4">
    <mergeCell ref="J961:K961"/>
    <mergeCell ref="J960:K960"/>
    <mergeCell ref="J962:K962"/>
    <mergeCell ref="J959:K959"/>
  </mergeCells>
  <pageMargins left="0.7" right="0.7" top="0.75" bottom="0.75" header="0.3" footer="0.3"/>
  <pageSetup scale="63" orientation="landscape" verticalDpi="0" r:id="rId1"/>
  <ignoredErrors>
    <ignoredError sqref="A39:L3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0.499984740745262"/>
  </sheetPr>
  <dimension ref="A1:N915"/>
  <sheetViews>
    <sheetView topLeftCell="A20" workbookViewId="0">
      <pane ySplit="4" topLeftCell="A24" activePane="bottomLeft" state="frozen"/>
      <selection activeCell="A20" sqref="A20"/>
      <selection pane="bottomLeft" activeCell="A20" sqref="A20:J20"/>
    </sheetView>
  </sheetViews>
  <sheetFormatPr defaultRowHeight="15"/>
  <cols>
    <col min="1" max="1" width="14.7109375" customWidth="1"/>
    <col min="2" max="3" width="8.7109375" customWidth="1"/>
    <col min="4" max="4" width="9.7109375" customWidth="1"/>
    <col min="5" max="6" width="12.7109375" customWidth="1"/>
    <col min="7" max="7" width="42.42578125" customWidth="1"/>
    <col min="8" max="8" width="8.5703125" customWidth="1"/>
    <col min="9" max="9" width="20.42578125" customWidth="1"/>
    <col min="10" max="10" width="20.28515625" customWidth="1"/>
  </cols>
  <sheetData>
    <row r="1" spans="9:11">
      <c r="K1" s="135"/>
    </row>
    <row r="2" spans="9:11">
      <c r="I2" s="133">
        <v>119510</v>
      </c>
      <c r="J2" s="133">
        <v>90010</v>
      </c>
      <c r="K2" s="134"/>
    </row>
    <row r="3" spans="9:11">
      <c r="I3" s="133">
        <v>119520</v>
      </c>
      <c r="J3" s="133">
        <v>90020</v>
      </c>
      <c r="K3" s="134"/>
    </row>
    <row r="4" spans="9:11">
      <c r="I4" s="133">
        <v>119530</v>
      </c>
      <c r="J4" s="133">
        <v>90030</v>
      </c>
      <c r="K4" s="134"/>
    </row>
    <row r="5" spans="9:11">
      <c r="I5" s="133">
        <v>119540</v>
      </c>
      <c r="J5" s="133">
        <v>90040</v>
      </c>
      <c r="K5" s="134"/>
    </row>
    <row r="6" spans="9:11">
      <c r="I6" s="133">
        <v>119550</v>
      </c>
      <c r="J6" s="133">
        <v>90050</v>
      </c>
      <c r="K6" s="134"/>
    </row>
    <row r="7" spans="9:11">
      <c r="I7" s="133">
        <v>119550</v>
      </c>
      <c r="J7" s="133">
        <v>90050</v>
      </c>
      <c r="K7" s="134"/>
    </row>
    <row r="8" spans="9:11">
      <c r="I8" s="133">
        <v>119560</v>
      </c>
      <c r="J8" s="133">
        <v>90060</v>
      </c>
      <c r="K8" s="134"/>
    </row>
    <row r="9" spans="9:11">
      <c r="I9" s="133">
        <v>119570</v>
      </c>
      <c r="J9" s="133">
        <v>90070</v>
      </c>
      <c r="K9" s="134"/>
    </row>
    <row r="10" spans="9:11">
      <c r="I10" s="133">
        <v>119580</v>
      </c>
      <c r="J10" s="133">
        <v>90080</v>
      </c>
      <c r="K10" s="134"/>
    </row>
    <row r="11" spans="9:11">
      <c r="I11" s="133">
        <v>119590</v>
      </c>
      <c r="J11" s="133">
        <v>90090</v>
      </c>
      <c r="K11" s="134"/>
    </row>
    <row r="12" spans="9:11">
      <c r="I12" s="133">
        <v>119591</v>
      </c>
      <c r="J12" s="133">
        <v>90091</v>
      </c>
      <c r="K12" s="134"/>
    </row>
    <row r="13" spans="9:11">
      <c r="K13" s="135"/>
    </row>
    <row r="14" spans="9:11">
      <c r="K14" s="135"/>
    </row>
    <row r="15" spans="9:11">
      <c r="K15" s="135"/>
    </row>
    <row r="16" spans="9:11">
      <c r="K16" s="135"/>
    </row>
    <row r="17" spans="1:14">
      <c r="K17" s="135"/>
    </row>
    <row r="18" spans="1:14">
      <c r="K18" s="135"/>
    </row>
    <row r="19" spans="1:14">
      <c r="K19" s="135"/>
    </row>
    <row r="20" spans="1:14" ht="15.75">
      <c r="A20" s="313" t="s">
        <v>186</v>
      </c>
      <c r="B20" s="314"/>
      <c r="C20" s="314"/>
      <c r="D20" s="314"/>
      <c r="E20" s="314"/>
      <c r="F20" s="314"/>
      <c r="G20" s="314"/>
      <c r="H20" s="314"/>
      <c r="I20" s="314"/>
      <c r="J20" s="314"/>
      <c r="K20" s="155"/>
      <c r="L20" s="156"/>
      <c r="M20" s="156"/>
      <c r="N20" s="156"/>
    </row>
    <row r="21" spans="1:14" ht="15.75">
      <c r="A21" s="136" t="s">
        <v>48</v>
      </c>
      <c r="B21" s="315" t="s">
        <v>187</v>
      </c>
      <c r="C21" s="315"/>
      <c r="D21" s="315"/>
      <c r="E21" s="315"/>
      <c r="F21" s="315"/>
      <c r="G21" s="315"/>
      <c r="H21" s="315"/>
      <c r="I21" s="315"/>
      <c r="J21" s="315"/>
      <c r="K21" s="152"/>
      <c r="L21" s="156"/>
      <c r="M21" s="156"/>
      <c r="N21" s="156"/>
    </row>
    <row r="22" spans="1:14" ht="25.5">
      <c r="A22" s="157" t="str">
        <f ca="1">'IOC Input'!$F$44 &amp;" "&amp;"Recharges"</f>
        <v>March Recharges</v>
      </c>
      <c r="B22" s="316" t="str">
        <f ca="1">'IOC Input'!$F$44 &amp;" "&amp;"Recharges"</f>
        <v>March Recharges</v>
      </c>
      <c r="C22" s="316"/>
      <c r="D22" s="316"/>
      <c r="E22" s="316"/>
      <c r="F22" s="316"/>
      <c r="G22" s="316"/>
      <c r="H22" s="316"/>
      <c r="I22" s="316"/>
      <c r="J22" s="316"/>
      <c r="K22" s="158"/>
      <c r="L22" s="156"/>
      <c r="M22" s="156"/>
      <c r="N22" s="156"/>
    </row>
    <row r="23" spans="1:14" ht="31.5">
      <c r="A23" s="137" t="s">
        <v>188</v>
      </c>
      <c r="B23" s="138" t="s">
        <v>189</v>
      </c>
      <c r="C23" s="138" t="s">
        <v>190</v>
      </c>
      <c r="D23" s="139" t="s">
        <v>191</v>
      </c>
      <c r="E23" s="137" t="s">
        <v>192</v>
      </c>
      <c r="F23" s="140" t="s">
        <v>193</v>
      </c>
      <c r="G23" s="141" t="s">
        <v>48</v>
      </c>
      <c r="H23" s="138" t="s">
        <v>194</v>
      </c>
      <c r="I23" s="142" t="s">
        <v>195</v>
      </c>
      <c r="J23" s="143" t="s">
        <v>196</v>
      </c>
      <c r="K23" s="153" t="s">
        <v>197</v>
      </c>
      <c r="L23" s="156"/>
      <c r="M23" s="138" t="s">
        <v>189</v>
      </c>
      <c r="N23" s="138" t="s">
        <v>190</v>
      </c>
    </row>
    <row r="24" spans="1:14" ht="10.5" customHeight="1">
      <c r="A24" s="144"/>
      <c r="B24" s="145"/>
      <c r="C24" s="145"/>
      <c r="D24" s="146"/>
      <c r="E24" s="144"/>
      <c r="F24" s="147"/>
      <c r="G24" s="148"/>
      <c r="H24" s="149"/>
      <c r="I24" s="150"/>
      <c r="J24" s="151"/>
      <c r="K24" s="154"/>
      <c r="L24" s="156"/>
      <c r="M24" s="145"/>
      <c r="N24" s="145"/>
    </row>
    <row r="25" spans="1:14" ht="15.75">
      <c r="A25" s="159" t="s">
        <v>198</v>
      </c>
      <c r="B25" s="160" t="str">
        <f>IF(ISERROR(M25),"",M25)</f>
        <v/>
      </c>
      <c r="C25" s="160" t="e">
        <f>VLOOKUP(B25,AccountFund_Tbl,2,FALSE)</f>
        <v>#N/A</v>
      </c>
      <c r="D25" s="161"/>
      <c r="E25" s="159"/>
      <c r="F25" s="162">
        <f ca="1">TODAY()</f>
        <v>45355</v>
      </c>
      <c r="G25" s="157" t="str">
        <f>IF('IOC Input'!C48="","",'IOC Input'!Q48)</f>
        <v/>
      </c>
      <c r="H25" s="163" t="e">
        <f>IF('IOC Input'!#REF!&gt;=50000,RIGHT('IOC Input'!P48,6),"")</f>
        <v>#REF!</v>
      </c>
      <c r="I25" s="164" t="str">
        <f>IF(I26="",J26,"")</f>
        <v/>
      </c>
      <c r="J25" s="165" t="str">
        <f>IF(J26="",I26,"")</f>
        <v/>
      </c>
      <c r="K25" s="166">
        <f t="shared" ref="K25:K34" si="0">IF(SUM(I25:J25)&gt;0,1,0)</f>
        <v>0</v>
      </c>
      <c r="L25" s="156"/>
      <c r="M25" s="160" t="e">
        <f>(IF(AND('IOC Input'!$C48="UCB",'IOC Input'!#REF!&gt;=50000),"119510",IF(AND('IOC Input'!$C48="UCSF",'IOC Input'!#REF!&gt;=50000),"119520",IF(AND('IOC Input'!$C48="UCLA",'IOC Input'!#REF!&gt;=50000),"119540",IF(AND('IOC Input'!$C48="UCR",'IOC Input'!#REF!&gt;=50000),"119550",IF(AND('IOC Input'!$C48="UCSD",'IOC Input'!#REF!&gt;=50000),"119560",IF(AND('IOC Input'!$C48="UCSC",'IOC Input'!#REF!&gt;=50000),"119570",IF(AND('IOC Input'!$C48="UCSB",'IOC Input'!#REF!&gt;=50000),"119580","")))))))&amp;IF(AND('IOC Input'!$C48="UCI",'IOC Input'!#REF!&gt;=50000),"119590",IF(AND('IOC Input'!$C48="UCM",'IOC Input'!#REF!&gt;=50000),"119591",IF(AND('IOC Input'!$C48="M-OP",'IOC Input'!#REF!&gt;=50000),"119545",""))))+0</f>
        <v>#REF!</v>
      </c>
      <c r="N25" s="160" t="e">
        <f>VLOOKUP(M25,AccountFund_Tbl,2,FALSE)</f>
        <v>#REF!</v>
      </c>
    </row>
    <row r="26" spans="1:14" ht="15.75">
      <c r="A26" s="159" t="s">
        <v>198</v>
      </c>
      <c r="B26" s="160" t="str">
        <f>IF(B25="","",IF(B25&lt;&gt;"119530",119530,""))</f>
        <v/>
      </c>
      <c r="C26" s="160" t="e">
        <f>VLOOKUP(B26,AccountFund_Tbl,2,FALSE)</f>
        <v>#N/A</v>
      </c>
      <c r="D26" s="161"/>
      <c r="E26" s="159"/>
      <c r="F26" s="162">
        <f ca="1">TODAY()</f>
        <v>45355</v>
      </c>
      <c r="G26" s="157" t="str">
        <f>IF('IOC Input'!C48="","",'IOC Input'!Q48)</f>
        <v/>
      </c>
      <c r="H26" s="163" t="e">
        <f>IF('IOC Input'!#REF!&gt;=50000,RIGHT('IOC Input'!P48,6),"")</f>
        <v>#REF!</v>
      </c>
      <c r="I26" s="164" t="str">
        <f>IF(AND('IOC Input'!$G48="1195000",'IOC Input'!$R48="C"),'IOC Input'!#REF!,"")</f>
        <v/>
      </c>
      <c r="J26" s="165" t="str">
        <f>IF(AND('IOC Input'!$G48="1195000",'IOC Input'!$R48="D"),'IOC Input'!#REF!,"")</f>
        <v/>
      </c>
      <c r="K26" s="166">
        <f t="shared" si="0"/>
        <v>0</v>
      </c>
      <c r="L26" s="156"/>
      <c r="M26" s="160" t="e">
        <f>IF(M25="","",IF(M25&lt;&gt;"119530",119530,""))</f>
        <v>#REF!</v>
      </c>
      <c r="N26" s="160" t="e">
        <f>VLOOKUP(M26,AccountFund_Tbl,2,FALSE)</f>
        <v>#REF!</v>
      </c>
    </row>
    <row r="27" spans="1:14" ht="15.75">
      <c r="A27" s="159"/>
      <c r="B27" s="167"/>
      <c r="C27" s="167"/>
      <c r="D27" s="161"/>
      <c r="E27" s="159"/>
      <c r="F27" s="162"/>
      <c r="G27" s="157"/>
      <c r="H27" s="163"/>
      <c r="I27" s="164"/>
      <c r="J27" s="165"/>
      <c r="K27" s="166">
        <f t="shared" si="0"/>
        <v>0</v>
      </c>
      <c r="L27" s="156"/>
      <c r="M27" s="156"/>
      <c r="N27" s="156"/>
    </row>
    <row r="28" spans="1:14" ht="15.75">
      <c r="A28" s="159"/>
      <c r="B28" s="167"/>
      <c r="C28" s="167"/>
      <c r="D28" s="161"/>
      <c r="E28" s="159"/>
      <c r="F28" s="162"/>
      <c r="G28" s="157"/>
      <c r="H28" s="163"/>
      <c r="I28" s="164"/>
      <c r="J28" s="165"/>
      <c r="K28" s="166">
        <f t="shared" si="0"/>
        <v>0</v>
      </c>
      <c r="L28" s="156"/>
      <c r="M28" s="156"/>
      <c r="N28" s="156"/>
    </row>
    <row r="29" spans="1:14" ht="15.75">
      <c r="A29" s="159"/>
      <c r="B29" s="167"/>
      <c r="C29" s="167"/>
      <c r="D29" s="161"/>
      <c r="E29" s="159"/>
      <c r="F29" s="162"/>
      <c r="G29" s="157"/>
      <c r="H29" s="163"/>
      <c r="I29" s="164"/>
      <c r="J29" s="165"/>
      <c r="K29" s="166">
        <f t="shared" si="0"/>
        <v>0</v>
      </c>
      <c r="L29" s="156"/>
      <c r="M29" s="156"/>
      <c r="N29" s="156"/>
    </row>
    <row r="30" spans="1:14" ht="15.75">
      <c r="K30" s="166">
        <f t="shared" si="0"/>
        <v>0</v>
      </c>
    </row>
    <row r="31" spans="1:14" ht="15.75">
      <c r="K31" s="166">
        <f t="shared" si="0"/>
        <v>0</v>
      </c>
    </row>
    <row r="32" spans="1:14" ht="15.75">
      <c r="K32" s="166">
        <f t="shared" si="0"/>
        <v>0</v>
      </c>
    </row>
    <row r="33" spans="1:14" ht="15.75">
      <c r="A33" t="s">
        <v>199</v>
      </c>
      <c r="K33" s="166">
        <f t="shared" si="0"/>
        <v>0</v>
      </c>
    </row>
    <row r="34" spans="1:14" ht="15.75">
      <c r="A34" s="159" t="s">
        <v>198</v>
      </c>
      <c r="B34" s="160" t="str">
        <f>IF(ISERROR(M34),"",M34)</f>
        <v/>
      </c>
      <c r="C34" s="160" t="e">
        <f>VLOOKUP(B34,AccountFund_Tbl,2,FALSE)</f>
        <v>#N/A</v>
      </c>
      <c r="D34" s="161"/>
      <c r="E34" s="159"/>
      <c r="F34" s="162">
        <f ca="1">TODAY()</f>
        <v>45355</v>
      </c>
      <c r="G34" s="157" t="str">
        <f>IF('IOC Input'!C57="","",'IOC Input'!Q57)</f>
        <v/>
      </c>
      <c r="H34" s="163" t="e">
        <f>IF('IOC Input'!#REF!&gt;=50000,RIGHT('IOC Input'!P57,6),"")</f>
        <v>#REF!</v>
      </c>
      <c r="I34" s="164" t="str">
        <f>IF(I35="",J35,"")</f>
        <v/>
      </c>
      <c r="J34" s="165" t="str">
        <f>IF(J35="",I35,"")</f>
        <v/>
      </c>
      <c r="K34" s="166">
        <f t="shared" si="0"/>
        <v>0</v>
      </c>
      <c r="L34" s="156"/>
      <c r="M34" s="160" t="e">
        <f>(IF(AND('IOC Input'!$C57="UCB",'IOC Input'!#REF!&gt;=50000),"119510",IF(AND('IOC Input'!$C57="UCSF",'IOC Input'!#REF!&gt;=50000),"119520",IF(AND('IOC Input'!$C57="UCLA",'IOC Input'!#REF!&gt;=50000),"119540",IF(AND('IOC Input'!$C57="UCR",'IOC Input'!#REF!&gt;=50000),"119550",IF(AND('IOC Input'!$C57="UCSD",'IOC Input'!#REF!&gt;=50000),"119560",IF(AND('IOC Input'!$C57="UCSC",'IOC Input'!#REF!&gt;=50000),"119570",IF(AND('IOC Input'!$C57="UCSB",'IOC Input'!#REF!&gt;=50000),"119580","")))))))&amp;IF(AND('IOC Input'!$C57="UCI",'IOC Input'!#REF!&gt;=50000),"119590",IF(AND('IOC Input'!$C57="UCM",'IOC Input'!#REF!&gt;=50000),"119591",IF(AND('IOC Input'!$C57="M-OP",'IOC Input'!#REF!&gt;=50000),"119545",""))))+0</f>
        <v>#REF!</v>
      </c>
      <c r="N34" s="160" t="e">
        <f>VLOOKUP(M34,AccountFund_Tbl,2,FALSE)</f>
        <v>#REF!</v>
      </c>
    </row>
    <row r="35" spans="1:14" ht="15.75">
      <c r="A35" s="159" t="s">
        <v>198</v>
      </c>
      <c r="B35" s="160" t="str">
        <f>IF(B34="","",IF(B34&lt;&gt;"119530",119530,""))</f>
        <v/>
      </c>
      <c r="C35" s="160" t="e">
        <f>VLOOKUP(B35,AccountFund_Tbl,2,FALSE)</f>
        <v>#N/A</v>
      </c>
      <c r="D35" s="161"/>
      <c r="E35" s="159"/>
      <c r="F35" s="162">
        <f ca="1">TODAY()</f>
        <v>45355</v>
      </c>
      <c r="G35" s="157" t="str">
        <f>IF('IOC Input'!C57="","",'IOC Input'!Q57)</f>
        <v/>
      </c>
      <c r="H35" s="163" t="e">
        <f>IF('IOC Input'!#REF!&gt;=50000,RIGHT('IOC Input'!P57,6),"")</f>
        <v>#REF!</v>
      </c>
      <c r="I35" s="164" t="str">
        <f>IF(AND('IOC Input'!$G57="1195000",'IOC Input'!$R57="C"),'IOC Input'!#REF!,"")</f>
        <v/>
      </c>
      <c r="J35" s="165" t="str">
        <f>IF(AND('IOC Input'!$G57="1195000",'IOC Input'!$R57="D"),'IOC Input'!#REF!,"")</f>
        <v/>
      </c>
      <c r="K35" s="166">
        <f t="shared" ref="K35:K42" si="1">IF(SUM(I35:J35)&gt;0,1,0)</f>
        <v>0</v>
      </c>
      <c r="L35" s="156"/>
      <c r="M35" s="160" t="e">
        <f>IF(M34="","",IF(M34&lt;&gt;"119530",119530,""))</f>
        <v>#REF!</v>
      </c>
      <c r="N35" s="160" t="e">
        <f>VLOOKUP(M35,AccountFund_Tbl,2,FALSE)</f>
        <v>#REF!</v>
      </c>
    </row>
    <row r="36" spans="1:14" ht="15.75">
      <c r="A36" s="159"/>
      <c r="B36" s="167"/>
      <c r="C36" s="167"/>
      <c r="D36" s="161"/>
      <c r="E36" s="159"/>
      <c r="F36" s="162"/>
      <c r="G36" s="157"/>
      <c r="H36" s="163"/>
      <c r="I36" s="164"/>
      <c r="J36" s="165"/>
      <c r="K36" s="166">
        <f t="shared" si="1"/>
        <v>0</v>
      </c>
      <c r="L36" s="156"/>
      <c r="M36" s="156"/>
      <c r="N36" s="156"/>
    </row>
    <row r="37" spans="1:14" ht="15.75">
      <c r="A37" s="159"/>
      <c r="B37" s="167"/>
      <c r="C37" s="167"/>
      <c r="D37" s="161"/>
      <c r="E37" s="159"/>
      <c r="F37" s="162"/>
      <c r="G37" s="157"/>
      <c r="H37" s="163"/>
      <c r="I37" s="164"/>
      <c r="J37" s="165"/>
      <c r="K37" s="166">
        <f t="shared" si="1"/>
        <v>0</v>
      </c>
      <c r="L37" s="156"/>
      <c r="M37" s="156"/>
      <c r="N37" s="156"/>
    </row>
    <row r="38" spans="1:14" ht="15.75">
      <c r="A38" s="159"/>
      <c r="B38" s="167"/>
      <c r="C38" s="167"/>
      <c r="D38" s="161"/>
      <c r="E38" s="159"/>
      <c r="F38" s="162"/>
      <c r="G38" s="157"/>
      <c r="H38" s="163"/>
      <c r="I38" s="164"/>
      <c r="J38" s="165"/>
      <c r="K38" s="166">
        <f t="shared" si="1"/>
        <v>0</v>
      </c>
      <c r="L38" s="156"/>
      <c r="M38" s="156"/>
      <c r="N38" s="156"/>
    </row>
    <row r="39" spans="1:14" ht="15.75">
      <c r="K39" s="166">
        <f t="shared" si="1"/>
        <v>0</v>
      </c>
    </row>
    <row r="40" spans="1:14" ht="15.75">
      <c r="K40" s="166">
        <f t="shared" si="1"/>
        <v>0</v>
      </c>
    </row>
    <row r="41" spans="1:14" ht="15.75">
      <c r="K41" s="166">
        <f t="shared" si="1"/>
        <v>0</v>
      </c>
    </row>
    <row r="42" spans="1:14" ht="15.75">
      <c r="A42" t="s">
        <v>199</v>
      </c>
      <c r="K42" s="166">
        <f t="shared" si="1"/>
        <v>0</v>
      </c>
    </row>
    <row r="43" spans="1:14" ht="15.75">
      <c r="A43" s="159" t="s">
        <v>198</v>
      </c>
      <c r="B43" s="160" t="str">
        <f>IF(ISERROR(M43),"",M43)</f>
        <v/>
      </c>
      <c r="C43" s="160" t="e">
        <f>VLOOKUP(B43,AccountFund_Tbl,2,FALSE)</f>
        <v>#N/A</v>
      </c>
      <c r="D43" s="161"/>
      <c r="E43" s="159"/>
      <c r="F43" s="162">
        <f ca="1">TODAY()</f>
        <v>45355</v>
      </c>
      <c r="G43" s="157" t="str">
        <f>IF('IOC Input'!C66="","",'IOC Input'!Q66)</f>
        <v/>
      </c>
      <c r="H43" s="163" t="e">
        <f>IF('IOC Input'!#REF!&gt;=50000,RIGHT('IOC Input'!P66,6),"")</f>
        <v>#REF!</v>
      </c>
      <c r="I43" s="164" t="str">
        <f>IF(I44="",J44,"")</f>
        <v/>
      </c>
      <c r="J43" s="165" t="str">
        <f>IF(J44="",I44,"")</f>
        <v/>
      </c>
      <c r="K43" s="166">
        <f>IF(SUM(I43:J43)&gt;0,1,0)</f>
        <v>0</v>
      </c>
      <c r="L43" s="156"/>
      <c r="M43" s="160" t="e">
        <f>(IF(AND('IOC Input'!$C66="UCB",'IOC Input'!#REF!&gt;=50000),"119510",IF(AND('IOC Input'!$C66="UCSF",'IOC Input'!#REF!&gt;=50000),"119520",IF(AND('IOC Input'!$C66="UCLA",'IOC Input'!#REF!&gt;=50000),"119540",IF(AND('IOC Input'!$C66="UCR",'IOC Input'!#REF!&gt;=50000),"119550",IF(AND('IOC Input'!$C66="UCSD",'IOC Input'!#REF!&gt;=50000),"119560",IF(AND('IOC Input'!$C66="UCSC",'IOC Input'!#REF!&gt;=50000),"119570",IF(AND('IOC Input'!$C66="UCSB",'IOC Input'!#REF!&gt;=50000),"119580","")))))))&amp;IF(AND('IOC Input'!$C66="UCI",'IOC Input'!#REF!&gt;=50000),"119590",IF(AND('IOC Input'!$C66="UCM",'IOC Input'!#REF!&gt;=50000),"119591",IF(AND('IOC Input'!$C66="M-OP",'IOC Input'!#REF!&gt;=50000),"119545",""))))+0</f>
        <v>#REF!</v>
      </c>
      <c r="N43" s="160" t="e">
        <f>VLOOKUP(M43,AccountFund_Tbl,2,FALSE)</f>
        <v>#REF!</v>
      </c>
    </row>
    <row r="44" spans="1:14" ht="15.75">
      <c r="A44" s="159" t="s">
        <v>198</v>
      </c>
      <c r="B44" s="160" t="str">
        <f>IF(B43="","",IF(B43&lt;&gt;"119530",119530,""))</f>
        <v/>
      </c>
      <c r="C44" s="160" t="e">
        <f>VLOOKUP(B44,AccountFund_Tbl,2,FALSE)</f>
        <v>#N/A</v>
      </c>
      <c r="D44" s="161"/>
      <c r="E44" s="159"/>
      <c r="F44" s="162">
        <f ca="1">TODAY()</f>
        <v>45355</v>
      </c>
      <c r="G44" s="157" t="str">
        <f>IF('IOC Input'!C66="","",'IOC Input'!Q66)</f>
        <v/>
      </c>
      <c r="H44" s="163" t="e">
        <f>IF('IOC Input'!#REF!&gt;=50000,RIGHT('IOC Input'!P66,6),"")</f>
        <v>#REF!</v>
      </c>
      <c r="I44" s="164" t="str">
        <f>IF(AND('IOC Input'!$G66="1195000",'IOC Input'!$R66="C"),'IOC Input'!#REF!,"")</f>
        <v/>
      </c>
      <c r="J44" s="165" t="str">
        <f>IF(AND('IOC Input'!$G66="1195000",'IOC Input'!$R66="D"),'IOC Input'!#REF!,"")</f>
        <v/>
      </c>
      <c r="K44" s="166">
        <f t="shared" ref="K44:K51" si="2">IF(SUM(I44:J44)&gt;0,1,0)</f>
        <v>0</v>
      </c>
      <c r="L44" s="156"/>
      <c r="M44" s="160" t="e">
        <f>IF(M43="","",IF(M43&lt;&gt;"119530",119530,""))</f>
        <v>#REF!</v>
      </c>
      <c r="N44" s="160" t="e">
        <f>VLOOKUP(M44,AccountFund_Tbl,2,FALSE)</f>
        <v>#REF!</v>
      </c>
    </row>
    <row r="45" spans="1:14" ht="15.75">
      <c r="A45" s="159"/>
      <c r="B45" s="167"/>
      <c r="C45" s="167"/>
      <c r="D45" s="161"/>
      <c r="E45" s="159"/>
      <c r="F45" s="162"/>
      <c r="G45" s="157"/>
      <c r="H45" s="163"/>
      <c r="I45" s="164"/>
      <c r="J45" s="165"/>
      <c r="K45" s="166">
        <f t="shared" si="2"/>
        <v>0</v>
      </c>
      <c r="L45" s="156"/>
      <c r="M45" s="156"/>
      <c r="N45" s="156"/>
    </row>
    <row r="46" spans="1:14" ht="15.75">
      <c r="A46" s="159"/>
      <c r="B46" s="167"/>
      <c r="C46" s="167"/>
      <c r="D46" s="161"/>
      <c r="E46" s="159"/>
      <c r="F46" s="162"/>
      <c r="G46" s="157"/>
      <c r="H46" s="163"/>
      <c r="I46" s="164"/>
      <c r="J46" s="165"/>
      <c r="K46" s="166">
        <f t="shared" si="2"/>
        <v>0</v>
      </c>
      <c r="L46" s="156"/>
      <c r="M46" s="156"/>
      <c r="N46" s="156"/>
    </row>
    <row r="47" spans="1:14" ht="15.75">
      <c r="A47" s="159"/>
      <c r="B47" s="167"/>
      <c r="C47" s="167"/>
      <c r="D47" s="161"/>
      <c r="E47" s="159"/>
      <c r="F47" s="162"/>
      <c r="G47" s="157"/>
      <c r="H47" s="163"/>
      <c r="I47" s="164"/>
      <c r="J47" s="165"/>
      <c r="K47" s="166">
        <f t="shared" si="2"/>
        <v>0</v>
      </c>
      <c r="L47" s="156"/>
      <c r="M47" s="156"/>
      <c r="N47" s="156"/>
    </row>
    <row r="48" spans="1:14" ht="15.75">
      <c r="K48" s="166">
        <f t="shared" si="2"/>
        <v>0</v>
      </c>
    </row>
    <row r="49" spans="1:14" ht="15.75">
      <c r="K49" s="166">
        <f t="shared" si="2"/>
        <v>0</v>
      </c>
    </row>
    <row r="50" spans="1:14" ht="15.75">
      <c r="K50" s="166">
        <f t="shared" si="2"/>
        <v>0</v>
      </c>
    </row>
    <row r="51" spans="1:14" ht="15.75">
      <c r="A51" t="s">
        <v>199</v>
      </c>
      <c r="K51" s="166">
        <f t="shared" si="2"/>
        <v>0</v>
      </c>
    </row>
    <row r="52" spans="1:14" ht="15.75">
      <c r="A52" s="159" t="s">
        <v>198</v>
      </c>
      <c r="B52" s="160" t="str">
        <f>IF(ISERROR(M52),"",M52)</f>
        <v/>
      </c>
      <c r="C52" s="160" t="e">
        <f>VLOOKUP(B52,AccountFund_Tbl,2,FALSE)</f>
        <v>#N/A</v>
      </c>
      <c r="D52" s="161"/>
      <c r="E52" s="159"/>
      <c r="F52" s="162">
        <f ca="1">TODAY()</f>
        <v>45355</v>
      </c>
      <c r="G52" s="157" t="str">
        <f>IF('IOC Input'!C75="","",'IOC Input'!Q75)</f>
        <v/>
      </c>
      <c r="H52" s="163" t="e">
        <f>IF('IOC Input'!#REF!&gt;=50000,RIGHT('IOC Input'!P75,6),"")</f>
        <v>#REF!</v>
      </c>
      <c r="I52" s="164" t="str">
        <f>IF(I53="",J53,"")</f>
        <v/>
      </c>
      <c r="J52" s="165" t="str">
        <f>IF(J53="",I53,"")</f>
        <v/>
      </c>
      <c r="K52" s="166">
        <f>IF(SUM(I52:J52)&gt;0,1,0)</f>
        <v>0</v>
      </c>
      <c r="L52" s="156"/>
      <c r="M52" s="160" t="e">
        <f>(IF(AND('IOC Input'!$C75="UCB",'IOC Input'!#REF!&gt;=50000),"119510",IF(AND('IOC Input'!$C75="UCSF",'IOC Input'!#REF!&gt;=50000),"119520",IF(AND('IOC Input'!$C75="UCLA",'IOC Input'!#REF!&gt;=50000),"119540",IF(AND('IOC Input'!$C75="UCR",'IOC Input'!#REF!&gt;=50000),"119550",IF(AND('IOC Input'!$C75="UCSD",'IOC Input'!#REF!&gt;=50000),"119560",IF(AND('IOC Input'!$C75="UCSC",'IOC Input'!#REF!&gt;=50000),"119570",IF(AND('IOC Input'!$C75="UCSB",'IOC Input'!#REF!&gt;=50000),"119580","")))))))&amp;IF(AND('IOC Input'!$C75="UCI",'IOC Input'!#REF!&gt;=50000),"119590",IF(AND('IOC Input'!$C75="UCM",'IOC Input'!#REF!&gt;=50000),"119591",IF(AND('IOC Input'!$C75="M-OP",'IOC Input'!#REF!&gt;=50000),"119545",""))))+0</f>
        <v>#REF!</v>
      </c>
      <c r="N52" s="160" t="e">
        <f>VLOOKUP(M52,AccountFund_Tbl,2,FALSE)</f>
        <v>#REF!</v>
      </c>
    </row>
    <row r="53" spans="1:14" ht="15.75">
      <c r="A53" s="159" t="s">
        <v>198</v>
      </c>
      <c r="B53" s="160" t="str">
        <f>IF(B52="","",IF(B52&lt;&gt;"119530",119530,""))</f>
        <v/>
      </c>
      <c r="C53" s="160" t="e">
        <f>VLOOKUP(B53,AccountFund_Tbl,2,FALSE)</f>
        <v>#N/A</v>
      </c>
      <c r="D53" s="161"/>
      <c r="E53" s="159"/>
      <c r="F53" s="162">
        <f ca="1">TODAY()</f>
        <v>45355</v>
      </c>
      <c r="G53" s="157" t="str">
        <f>IF('IOC Input'!C75="","",'IOC Input'!Q75)</f>
        <v/>
      </c>
      <c r="H53" s="163" t="e">
        <f>IF('IOC Input'!#REF!&gt;=50000,RIGHT('IOC Input'!P75,6),"")</f>
        <v>#REF!</v>
      </c>
      <c r="I53" s="164" t="str">
        <f>IF(AND('IOC Input'!$G75="1195000",'IOC Input'!$R75="C"),'IOC Input'!#REF!,"")</f>
        <v/>
      </c>
      <c r="J53" s="165" t="str">
        <f>IF(AND('IOC Input'!$G75="1195000",'IOC Input'!$R75="D"),'IOC Input'!#REF!,"")</f>
        <v/>
      </c>
      <c r="K53" s="166">
        <f t="shared" ref="K53:K60" si="3">IF(SUM(I53:J53)&gt;0,1,0)</f>
        <v>0</v>
      </c>
      <c r="L53" s="156"/>
      <c r="M53" s="160" t="e">
        <f>IF(M52="","",IF(M52&lt;&gt;"119530",119530,""))</f>
        <v>#REF!</v>
      </c>
      <c r="N53" s="160" t="e">
        <f>VLOOKUP(M53,AccountFund_Tbl,2,FALSE)</f>
        <v>#REF!</v>
      </c>
    </row>
    <row r="54" spans="1:14" ht="15.75">
      <c r="A54" s="159"/>
      <c r="B54" s="167"/>
      <c r="C54" s="167"/>
      <c r="D54" s="161"/>
      <c r="E54" s="159"/>
      <c r="F54" s="162"/>
      <c r="G54" s="157"/>
      <c r="H54" s="163"/>
      <c r="I54" s="164"/>
      <c r="J54" s="165"/>
      <c r="K54" s="166">
        <f t="shared" si="3"/>
        <v>0</v>
      </c>
      <c r="L54" s="156"/>
      <c r="M54" s="156"/>
      <c r="N54" s="156"/>
    </row>
    <row r="55" spans="1:14" ht="15.75">
      <c r="A55" s="159"/>
      <c r="B55" s="167"/>
      <c r="C55" s="167"/>
      <c r="D55" s="161"/>
      <c r="E55" s="159"/>
      <c r="F55" s="162"/>
      <c r="G55" s="157"/>
      <c r="H55" s="163"/>
      <c r="I55" s="164"/>
      <c r="J55" s="165"/>
      <c r="K55" s="166">
        <f t="shared" si="3"/>
        <v>0</v>
      </c>
      <c r="L55" s="156"/>
      <c r="M55" s="156"/>
      <c r="N55" s="156"/>
    </row>
    <row r="56" spans="1:14" ht="15.75">
      <c r="A56" s="159"/>
      <c r="B56" s="167"/>
      <c r="C56" s="167"/>
      <c r="D56" s="161"/>
      <c r="E56" s="159"/>
      <c r="F56" s="162"/>
      <c r="G56" s="157"/>
      <c r="H56" s="163"/>
      <c r="I56" s="164"/>
      <c r="J56" s="165"/>
      <c r="K56" s="166">
        <f t="shared" si="3"/>
        <v>0</v>
      </c>
      <c r="L56" s="156"/>
      <c r="M56" s="156"/>
      <c r="N56" s="156"/>
    </row>
    <row r="57" spans="1:14" ht="15.75">
      <c r="K57" s="166">
        <f t="shared" si="3"/>
        <v>0</v>
      </c>
    </row>
    <row r="58" spans="1:14" ht="15.75">
      <c r="K58" s="166">
        <f t="shared" si="3"/>
        <v>0</v>
      </c>
    </row>
    <row r="59" spans="1:14" ht="15.75">
      <c r="K59" s="166">
        <f t="shared" si="3"/>
        <v>0</v>
      </c>
    </row>
    <row r="60" spans="1:14" ht="15.75">
      <c r="A60" t="s">
        <v>199</v>
      </c>
      <c r="K60" s="166">
        <f t="shared" si="3"/>
        <v>0</v>
      </c>
    </row>
    <row r="61" spans="1:14" ht="15.75">
      <c r="A61" s="159" t="s">
        <v>198</v>
      </c>
      <c r="B61" s="160" t="str">
        <f>IF(ISERROR(M61),"",M61)</f>
        <v/>
      </c>
      <c r="C61" s="160" t="e">
        <f>VLOOKUP(B61,AccountFund_Tbl,2,FALSE)</f>
        <v>#N/A</v>
      </c>
      <c r="D61" s="161"/>
      <c r="E61" s="159"/>
      <c r="F61" s="162">
        <f ca="1">TODAY()</f>
        <v>45355</v>
      </c>
      <c r="G61" s="157" t="str">
        <f>IF('IOC Input'!C84="","",'IOC Input'!Q84)</f>
        <v/>
      </c>
      <c r="H61" s="163" t="e">
        <f>IF('IOC Input'!#REF!&gt;=50000,RIGHT('IOC Input'!P84,6),"")</f>
        <v>#REF!</v>
      </c>
      <c r="I61" s="164" t="str">
        <f>IF(I62="",J62,"")</f>
        <v/>
      </c>
      <c r="J61" s="165" t="str">
        <f>IF(J62="",I62,"")</f>
        <v/>
      </c>
      <c r="K61" s="166">
        <f>IF(SUM(I61:J61)&gt;0,1,0)</f>
        <v>0</v>
      </c>
      <c r="L61" s="156"/>
      <c r="M61" s="160" t="e">
        <f>(IF(AND('IOC Input'!$C84="UCB",'IOC Input'!#REF!&gt;=50000),"119510",IF(AND('IOC Input'!$C84="UCSF",'IOC Input'!#REF!&gt;=50000),"119520",IF(AND('IOC Input'!$C84="UCLA",'IOC Input'!#REF!&gt;=50000),"119540",IF(AND('IOC Input'!$C84="UCR",'IOC Input'!#REF!&gt;=50000),"119550",IF(AND('IOC Input'!$C84="UCSD",'IOC Input'!#REF!&gt;=50000),"119560",IF(AND('IOC Input'!$C84="UCSC",'IOC Input'!#REF!&gt;=50000),"119570",IF(AND('IOC Input'!$C84="UCSB",'IOC Input'!#REF!&gt;=50000),"119580","")))))))&amp;IF(AND('IOC Input'!$C84="UCI",'IOC Input'!#REF!&gt;=50000),"119590",IF(AND('IOC Input'!$C84="UCM",'IOC Input'!#REF!&gt;=50000),"119591",IF(AND('IOC Input'!$C84="M-OP",'IOC Input'!#REF!&gt;=50000),"119545",""))))+0</f>
        <v>#REF!</v>
      </c>
      <c r="N61" s="160" t="e">
        <f>VLOOKUP(M61,AccountFund_Tbl,2,FALSE)</f>
        <v>#REF!</v>
      </c>
    </row>
    <row r="62" spans="1:14" ht="15.75">
      <c r="A62" s="159" t="s">
        <v>198</v>
      </c>
      <c r="B62" s="160" t="str">
        <f>IF(B61="","",IF(B61&lt;&gt;"119530",119530,""))</f>
        <v/>
      </c>
      <c r="C62" s="160" t="e">
        <f>VLOOKUP(B62,AccountFund_Tbl,2,FALSE)</f>
        <v>#N/A</v>
      </c>
      <c r="D62" s="161"/>
      <c r="E62" s="159"/>
      <c r="F62" s="162">
        <f ca="1">TODAY()</f>
        <v>45355</v>
      </c>
      <c r="G62" s="157" t="str">
        <f>IF('IOC Input'!C84="","",'IOC Input'!Q84)</f>
        <v/>
      </c>
      <c r="H62" s="163" t="e">
        <f>IF('IOC Input'!#REF!&gt;=50000,RIGHT('IOC Input'!P84,6),"")</f>
        <v>#REF!</v>
      </c>
      <c r="I62" s="164" t="str">
        <f>IF(AND('IOC Input'!$G84="1195000",'IOC Input'!$R84="C"),'IOC Input'!#REF!,"")</f>
        <v/>
      </c>
      <c r="J62" s="165" t="str">
        <f>IF(AND('IOC Input'!$G84="1195000",'IOC Input'!$R84="D"),'IOC Input'!#REF!,"")</f>
        <v/>
      </c>
      <c r="K62" s="166">
        <f t="shared" ref="K62:K69" si="4">IF(SUM(I62:J62)&gt;0,1,0)</f>
        <v>0</v>
      </c>
      <c r="L62" s="156"/>
      <c r="M62" s="160" t="e">
        <f>IF(M61="","",IF(M61&lt;&gt;"119530",119530,""))</f>
        <v>#REF!</v>
      </c>
      <c r="N62" s="160" t="e">
        <f>VLOOKUP(M62,AccountFund_Tbl,2,FALSE)</f>
        <v>#REF!</v>
      </c>
    </row>
    <row r="63" spans="1:14" ht="15.75">
      <c r="A63" s="159"/>
      <c r="B63" s="167"/>
      <c r="C63" s="167"/>
      <c r="D63" s="161"/>
      <c r="E63" s="159"/>
      <c r="F63" s="162"/>
      <c r="G63" s="157"/>
      <c r="H63" s="163"/>
      <c r="I63" s="164"/>
      <c r="J63" s="165"/>
      <c r="K63" s="166">
        <f t="shared" si="4"/>
        <v>0</v>
      </c>
      <c r="L63" s="156"/>
      <c r="M63" s="156"/>
      <c r="N63" s="156"/>
    </row>
    <row r="64" spans="1:14" ht="15.75">
      <c r="A64" s="159"/>
      <c r="B64" s="167"/>
      <c r="C64" s="167"/>
      <c r="D64" s="161"/>
      <c r="E64" s="159"/>
      <c r="F64" s="162"/>
      <c r="G64" s="157"/>
      <c r="H64" s="163"/>
      <c r="I64" s="164"/>
      <c r="J64" s="165"/>
      <c r="K64" s="166">
        <f t="shared" si="4"/>
        <v>0</v>
      </c>
      <c r="L64" s="156"/>
      <c r="M64" s="156"/>
      <c r="N64" s="156"/>
    </row>
    <row r="65" spans="1:14" ht="15.75">
      <c r="A65" s="159"/>
      <c r="B65" s="167"/>
      <c r="C65" s="167"/>
      <c r="D65" s="161"/>
      <c r="E65" s="159"/>
      <c r="F65" s="162"/>
      <c r="G65" s="157"/>
      <c r="H65" s="163"/>
      <c r="I65" s="164"/>
      <c r="J65" s="165"/>
      <c r="K65" s="166">
        <f t="shared" si="4"/>
        <v>0</v>
      </c>
      <c r="L65" s="156"/>
      <c r="M65" s="156"/>
      <c r="N65" s="156"/>
    </row>
    <row r="66" spans="1:14" ht="15.75">
      <c r="K66" s="166">
        <f t="shared" si="4"/>
        <v>0</v>
      </c>
    </row>
    <row r="67" spans="1:14" ht="15.75">
      <c r="K67" s="166">
        <f t="shared" si="4"/>
        <v>0</v>
      </c>
    </row>
    <row r="68" spans="1:14" ht="15.75">
      <c r="K68" s="166">
        <f t="shared" si="4"/>
        <v>0</v>
      </c>
    </row>
    <row r="69" spans="1:14" ht="15.75">
      <c r="A69" t="s">
        <v>199</v>
      </c>
      <c r="K69" s="166">
        <f t="shared" si="4"/>
        <v>0</v>
      </c>
    </row>
    <row r="70" spans="1:14" ht="15.75">
      <c r="A70" s="159" t="s">
        <v>198</v>
      </c>
      <c r="B70" s="160" t="str">
        <f>IF(ISERROR(M70),"",M70)</f>
        <v/>
      </c>
      <c r="C70" s="160" t="e">
        <f>VLOOKUP(B70,AccountFund_Tbl,2,FALSE)</f>
        <v>#N/A</v>
      </c>
      <c r="D70" s="161"/>
      <c r="E70" s="159"/>
      <c r="F70" s="162">
        <f ca="1">TODAY()</f>
        <v>45355</v>
      </c>
      <c r="G70" s="157" t="str">
        <f>IF('IOC Input'!C93="","",'IOC Input'!Q93)</f>
        <v/>
      </c>
      <c r="H70" s="163" t="e">
        <f>IF('IOC Input'!#REF!&gt;=50000,RIGHT('IOC Input'!P93,6),"")</f>
        <v>#REF!</v>
      </c>
      <c r="I70" s="164" t="str">
        <f>IF(I71="",J71,"")</f>
        <v/>
      </c>
      <c r="J70" s="165" t="str">
        <f>IF(J71="",I71,"")</f>
        <v/>
      </c>
      <c r="K70" s="166">
        <f>IF(SUM(I70:J70)&gt;0,1,0)</f>
        <v>0</v>
      </c>
      <c r="L70" s="156"/>
      <c r="M70" s="160" t="e">
        <f>(IF(AND('IOC Input'!$C93="UCB",'IOC Input'!#REF!&gt;=50000),"119510",IF(AND('IOC Input'!$C93="UCSF",'IOC Input'!#REF!&gt;=50000),"119520",IF(AND('IOC Input'!$C93="UCLA",'IOC Input'!#REF!&gt;=50000),"119540",IF(AND('IOC Input'!$C93="UCR",'IOC Input'!#REF!&gt;=50000),"119550",IF(AND('IOC Input'!$C93="UCSD",'IOC Input'!#REF!&gt;=50000),"119560",IF(AND('IOC Input'!$C93="UCSC",'IOC Input'!#REF!&gt;=50000),"119570",IF(AND('IOC Input'!$C93="UCSB",'IOC Input'!#REF!&gt;=50000),"119580","")))))))&amp;IF(AND('IOC Input'!$C93="UCI",'IOC Input'!#REF!&gt;=50000),"119590",IF(AND('IOC Input'!$C93="UCM",'IOC Input'!#REF!&gt;=50000),"119591",IF(AND('IOC Input'!$C93="M-OP",'IOC Input'!#REF!&gt;=50000),"119545",""))))+0</f>
        <v>#REF!</v>
      </c>
      <c r="N70" s="160" t="e">
        <f>VLOOKUP(M70,AccountFund_Tbl,2,FALSE)</f>
        <v>#REF!</v>
      </c>
    </row>
    <row r="71" spans="1:14" ht="15.75">
      <c r="A71" s="159" t="s">
        <v>198</v>
      </c>
      <c r="B71" s="160" t="str">
        <f>IF(B70="","",IF(B70&lt;&gt;"119530",119530,""))</f>
        <v/>
      </c>
      <c r="C71" s="160" t="e">
        <f>VLOOKUP(B71,AccountFund_Tbl,2,FALSE)</f>
        <v>#N/A</v>
      </c>
      <c r="D71" s="161"/>
      <c r="E71" s="159"/>
      <c r="F71" s="162">
        <f ca="1">TODAY()</f>
        <v>45355</v>
      </c>
      <c r="G71" s="157" t="str">
        <f>IF('IOC Input'!C93="","",'IOC Input'!Q93)</f>
        <v/>
      </c>
      <c r="H71" s="163" t="e">
        <f>IF('IOC Input'!#REF!&gt;=50000,RIGHT('IOC Input'!P93,6),"")</f>
        <v>#REF!</v>
      </c>
      <c r="I71" s="164" t="str">
        <f>IF(AND('IOC Input'!$G93="1195000",'IOC Input'!$R93="C"),'IOC Input'!#REF!,"")</f>
        <v/>
      </c>
      <c r="J71" s="165" t="str">
        <f>IF(AND('IOC Input'!$G93="1195000",'IOC Input'!$R93="D"),'IOC Input'!#REF!,"")</f>
        <v/>
      </c>
      <c r="K71" s="166">
        <f t="shared" ref="K71:K78" si="5">IF(SUM(I71:J71)&gt;0,1,0)</f>
        <v>0</v>
      </c>
      <c r="L71" s="156"/>
      <c r="M71" s="160" t="e">
        <f>IF(M70="","",IF(M70&lt;&gt;"119530",119530,""))</f>
        <v>#REF!</v>
      </c>
      <c r="N71" s="160" t="e">
        <f>VLOOKUP(M71,AccountFund_Tbl,2,FALSE)</f>
        <v>#REF!</v>
      </c>
    </row>
    <row r="72" spans="1:14" ht="15.75">
      <c r="A72" s="159"/>
      <c r="B72" s="167"/>
      <c r="C72" s="167"/>
      <c r="D72" s="161"/>
      <c r="E72" s="159"/>
      <c r="F72" s="162"/>
      <c r="G72" s="157"/>
      <c r="H72" s="163"/>
      <c r="I72" s="164"/>
      <c r="J72" s="165"/>
      <c r="K72" s="166">
        <f t="shared" si="5"/>
        <v>0</v>
      </c>
      <c r="L72" s="156"/>
      <c r="M72" s="156"/>
      <c r="N72" s="156"/>
    </row>
    <row r="73" spans="1:14" ht="15.75">
      <c r="A73" s="159"/>
      <c r="B73" s="167"/>
      <c r="C73" s="167"/>
      <c r="D73" s="161"/>
      <c r="E73" s="159"/>
      <c r="F73" s="162"/>
      <c r="G73" s="157"/>
      <c r="H73" s="163"/>
      <c r="I73" s="164"/>
      <c r="J73" s="165"/>
      <c r="K73" s="166">
        <f t="shared" si="5"/>
        <v>0</v>
      </c>
      <c r="L73" s="156"/>
      <c r="M73" s="156"/>
      <c r="N73" s="156"/>
    </row>
    <row r="74" spans="1:14" ht="15.75">
      <c r="A74" s="159"/>
      <c r="B74" s="167"/>
      <c r="C74" s="167"/>
      <c r="D74" s="161"/>
      <c r="E74" s="159"/>
      <c r="F74" s="162"/>
      <c r="G74" s="157"/>
      <c r="H74" s="163"/>
      <c r="I74" s="164"/>
      <c r="J74" s="165"/>
      <c r="K74" s="166">
        <f t="shared" si="5"/>
        <v>0</v>
      </c>
      <c r="L74" s="156"/>
      <c r="M74" s="156"/>
      <c r="N74" s="156"/>
    </row>
    <row r="75" spans="1:14" ht="15.75">
      <c r="K75" s="166">
        <f t="shared" si="5"/>
        <v>0</v>
      </c>
    </row>
    <row r="76" spans="1:14" ht="15.75">
      <c r="K76" s="166">
        <f t="shared" si="5"/>
        <v>0</v>
      </c>
    </row>
    <row r="77" spans="1:14" ht="15.75">
      <c r="K77" s="166">
        <f t="shared" si="5"/>
        <v>0</v>
      </c>
    </row>
    <row r="78" spans="1:14" ht="15.75">
      <c r="A78" t="s">
        <v>199</v>
      </c>
      <c r="K78" s="166">
        <f t="shared" si="5"/>
        <v>0</v>
      </c>
    </row>
    <row r="79" spans="1:14" ht="15.75">
      <c r="A79" s="159" t="s">
        <v>198</v>
      </c>
      <c r="B79" s="160" t="str">
        <f>IF(ISERROR(M79),"",M79)</f>
        <v/>
      </c>
      <c r="C79" s="160" t="e">
        <f>VLOOKUP(B79,AccountFund_Tbl,2,FALSE)</f>
        <v>#N/A</v>
      </c>
      <c r="D79" s="161"/>
      <c r="E79" s="159"/>
      <c r="F79" s="162">
        <f ca="1">TODAY()</f>
        <v>45355</v>
      </c>
      <c r="G79" s="157" t="str">
        <f>IF('IOC Input'!C102="","",'IOC Input'!Q102)</f>
        <v/>
      </c>
      <c r="H79" s="163" t="e">
        <f>IF('IOC Input'!#REF!&gt;=50000,RIGHT('IOC Input'!P102,6),"")</f>
        <v>#REF!</v>
      </c>
      <c r="I79" s="164" t="str">
        <f>IF(I80="",J80,"")</f>
        <v/>
      </c>
      <c r="J79" s="165" t="str">
        <f>IF(J80="",I80,"")</f>
        <v/>
      </c>
      <c r="K79" s="166">
        <f>IF(SUM(I79:J79)&gt;0,1,0)</f>
        <v>0</v>
      </c>
      <c r="L79" s="156"/>
      <c r="M79" s="160" t="e">
        <f>(IF(AND('IOC Input'!$C102="UCB",'IOC Input'!#REF!&gt;=50000),"119510",IF(AND('IOC Input'!$C102="UCSF",'IOC Input'!#REF!&gt;=50000),"119520",IF(AND('IOC Input'!$C102="UCLA",'IOC Input'!#REF!&gt;=50000),"119540",IF(AND('IOC Input'!$C102="UCR",'IOC Input'!#REF!&gt;=50000),"119550",IF(AND('IOC Input'!$C102="UCSD",'IOC Input'!#REF!&gt;=50000),"119560",IF(AND('IOC Input'!$C102="UCSC",'IOC Input'!#REF!&gt;=50000),"119570",IF(AND('IOC Input'!$C102="UCSB",'IOC Input'!#REF!&gt;=50000),"119580","")))))))&amp;IF(AND('IOC Input'!$C102="UCI",'IOC Input'!#REF!&gt;=50000),"119590",IF(AND('IOC Input'!$C102="UCM",'IOC Input'!#REF!&gt;=50000),"119591",IF(AND('IOC Input'!$C102="M-OP",'IOC Input'!#REF!&gt;=50000),"119545",""))))+0</f>
        <v>#REF!</v>
      </c>
      <c r="N79" s="160" t="e">
        <f>VLOOKUP(M79,AccountFund_Tbl,2,FALSE)</f>
        <v>#REF!</v>
      </c>
    </row>
    <row r="80" spans="1:14" ht="15.75">
      <c r="A80" s="159" t="s">
        <v>198</v>
      </c>
      <c r="B80" s="160" t="str">
        <f>IF(B79="","",IF(B79&lt;&gt;"119530",119530,""))</f>
        <v/>
      </c>
      <c r="C80" s="160" t="e">
        <f>VLOOKUP(B80,AccountFund_Tbl,2,FALSE)</f>
        <v>#N/A</v>
      </c>
      <c r="D80" s="161"/>
      <c r="E80" s="159"/>
      <c r="F80" s="162">
        <f ca="1">TODAY()</f>
        <v>45355</v>
      </c>
      <c r="G80" s="157" t="str">
        <f>IF('IOC Input'!C102="","",'IOC Input'!Q102)</f>
        <v/>
      </c>
      <c r="H80" s="163" t="e">
        <f>IF('IOC Input'!#REF!&gt;=50000,RIGHT('IOC Input'!P102,6),"")</f>
        <v>#REF!</v>
      </c>
      <c r="I80" s="164" t="str">
        <f>IF(AND('IOC Input'!$G102="1195000",'IOC Input'!$R102="C"),'IOC Input'!#REF!,"")</f>
        <v/>
      </c>
      <c r="J80" s="165" t="str">
        <f>IF(AND('IOC Input'!$G102="1195000",'IOC Input'!$R102="D"),'IOC Input'!#REF!,"")</f>
        <v/>
      </c>
      <c r="K80" s="166">
        <f t="shared" ref="K80:K87" si="6">IF(SUM(I80:J80)&gt;0,1,0)</f>
        <v>0</v>
      </c>
      <c r="L80" s="156"/>
      <c r="M80" s="160" t="e">
        <f>IF(M79="","",IF(M79&lt;&gt;"119530",119530,""))</f>
        <v>#REF!</v>
      </c>
      <c r="N80" s="160" t="e">
        <f>VLOOKUP(M80,AccountFund_Tbl,2,FALSE)</f>
        <v>#REF!</v>
      </c>
    </row>
    <row r="81" spans="1:14" ht="15.75">
      <c r="A81" s="159"/>
      <c r="B81" s="167"/>
      <c r="C81" s="167"/>
      <c r="D81" s="161"/>
      <c r="E81" s="159"/>
      <c r="F81" s="162"/>
      <c r="G81" s="157"/>
      <c r="H81" s="163"/>
      <c r="I81" s="164"/>
      <c r="J81" s="165"/>
      <c r="K81" s="166">
        <f t="shared" si="6"/>
        <v>0</v>
      </c>
      <c r="L81" s="156"/>
      <c r="M81" s="156"/>
      <c r="N81" s="156"/>
    </row>
    <row r="82" spans="1:14" ht="15.75">
      <c r="A82" s="159"/>
      <c r="B82" s="167"/>
      <c r="C82" s="167"/>
      <c r="D82" s="161"/>
      <c r="E82" s="159"/>
      <c r="F82" s="162"/>
      <c r="G82" s="157"/>
      <c r="H82" s="163"/>
      <c r="I82" s="164"/>
      <c r="J82" s="165"/>
      <c r="K82" s="166">
        <f t="shared" si="6"/>
        <v>0</v>
      </c>
      <c r="L82" s="156"/>
      <c r="M82" s="156"/>
      <c r="N82" s="156"/>
    </row>
    <row r="83" spans="1:14" ht="15.75">
      <c r="A83" s="159"/>
      <c r="B83" s="167"/>
      <c r="C83" s="167"/>
      <c r="D83" s="161"/>
      <c r="E83" s="159"/>
      <c r="F83" s="162"/>
      <c r="G83" s="157"/>
      <c r="H83" s="163"/>
      <c r="I83" s="164"/>
      <c r="J83" s="165"/>
      <c r="K83" s="166">
        <f t="shared" si="6"/>
        <v>0</v>
      </c>
      <c r="L83" s="156"/>
      <c r="M83" s="156"/>
      <c r="N83" s="156"/>
    </row>
    <row r="84" spans="1:14" ht="15.75">
      <c r="K84" s="166">
        <f t="shared" si="6"/>
        <v>0</v>
      </c>
    </row>
    <row r="85" spans="1:14" ht="15.75">
      <c r="K85" s="166">
        <f t="shared" si="6"/>
        <v>0</v>
      </c>
    </row>
    <row r="86" spans="1:14" ht="15.75">
      <c r="K86" s="166">
        <f t="shared" si="6"/>
        <v>0</v>
      </c>
    </row>
    <row r="87" spans="1:14" ht="15.75">
      <c r="A87" t="s">
        <v>199</v>
      </c>
      <c r="K87" s="166">
        <f t="shared" si="6"/>
        <v>0</v>
      </c>
    </row>
    <row r="88" spans="1:14" ht="15.75">
      <c r="A88" s="159" t="s">
        <v>198</v>
      </c>
      <c r="B88" s="160" t="str">
        <f>IF(ISERROR(M88),"",M88)</f>
        <v/>
      </c>
      <c r="C88" s="160" t="e">
        <f>VLOOKUP(B88,AccountFund_Tbl,2,FALSE)</f>
        <v>#N/A</v>
      </c>
      <c r="D88" s="161"/>
      <c r="E88" s="159"/>
      <c r="F88" s="162">
        <f ca="1">TODAY()</f>
        <v>45355</v>
      </c>
      <c r="G88" s="157" t="str">
        <f>IF('IOC Input'!C111="","",'IOC Input'!Q111)</f>
        <v/>
      </c>
      <c r="H88" s="163" t="e">
        <f>IF('IOC Input'!#REF!&gt;=50000,RIGHT('IOC Input'!P111,6),"")</f>
        <v>#REF!</v>
      </c>
      <c r="I88" s="164" t="str">
        <f>IF(I89="",J89,"")</f>
        <v/>
      </c>
      <c r="J88" s="165" t="str">
        <f>IF(J89="",I89,"")</f>
        <v/>
      </c>
      <c r="K88" s="166">
        <f>IF(SUM(I88:J88)&gt;0,1,0)</f>
        <v>0</v>
      </c>
      <c r="L88" s="156"/>
      <c r="M88" s="160" t="e">
        <f>(IF(AND('IOC Input'!$C111="UCB",'IOC Input'!#REF!&gt;=50000),"119510",IF(AND('IOC Input'!$C111="UCSF",'IOC Input'!#REF!&gt;=50000),"119520",IF(AND('IOC Input'!$C111="UCLA",'IOC Input'!#REF!&gt;=50000),"119540",IF(AND('IOC Input'!$C111="UCR",'IOC Input'!#REF!&gt;=50000),"119550",IF(AND('IOC Input'!$C111="UCSD",'IOC Input'!#REF!&gt;=50000),"119560",IF(AND('IOC Input'!$C111="UCSC",'IOC Input'!#REF!&gt;=50000),"119570",IF(AND('IOC Input'!$C111="UCSB",'IOC Input'!#REF!&gt;=50000),"119580","")))))))&amp;IF(AND('IOC Input'!$C111="UCI",'IOC Input'!#REF!&gt;=50000),"119590",IF(AND('IOC Input'!$C111="UCM",'IOC Input'!#REF!&gt;=50000),"119591",IF(AND('IOC Input'!$C111="M-OP",'IOC Input'!#REF!&gt;=50000),"119545",""))))+0</f>
        <v>#REF!</v>
      </c>
      <c r="N88" s="160" t="e">
        <f>VLOOKUP(M88,AccountFund_Tbl,2,FALSE)</f>
        <v>#REF!</v>
      </c>
    </row>
    <row r="89" spans="1:14" ht="15.75">
      <c r="A89" s="159" t="s">
        <v>198</v>
      </c>
      <c r="B89" s="160" t="str">
        <f>IF(B88="","",IF(B88&lt;&gt;"119530",119530,""))</f>
        <v/>
      </c>
      <c r="C89" s="160" t="e">
        <f>VLOOKUP(B89,AccountFund_Tbl,2,FALSE)</f>
        <v>#N/A</v>
      </c>
      <c r="D89" s="161"/>
      <c r="E89" s="159"/>
      <c r="F89" s="162">
        <f ca="1">TODAY()</f>
        <v>45355</v>
      </c>
      <c r="G89" s="157" t="str">
        <f>IF('IOC Input'!C111="","",'IOC Input'!Q111)</f>
        <v/>
      </c>
      <c r="H89" s="163" t="e">
        <f>IF('IOC Input'!#REF!&gt;=50000,RIGHT('IOC Input'!P111,6),"")</f>
        <v>#REF!</v>
      </c>
      <c r="I89" s="164" t="str">
        <f>IF(AND('IOC Input'!$G111="1195000",'IOC Input'!$R111="C"),'IOC Input'!#REF!,"")</f>
        <v/>
      </c>
      <c r="J89" s="165" t="str">
        <f>IF(AND('IOC Input'!$G111="1195000",'IOC Input'!$R111="D"),'IOC Input'!#REF!,"")</f>
        <v/>
      </c>
      <c r="K89" s="166">
        <f t="shared" ref="K89:K96" si="7">IF(SUM(I89:J89)&gt;0,1,0)</f>
        <v>0</v>
      </c>
      <c r="L89" s="156"/>
      <c r="M89" s="160" t="e">
        <f>IF(M88="","",IF(M88&lt;&gt;"119530",119530,""))</f>
        <v>#REF!</v>
      </c>
      <c r="N89" s="160" t="e">
        <f>VLOOKUP(M89,AccountFund_Tbl,2,FALSE)</f>
        <v>#REF!</v>
      </c>
    </row>
    <row r="90" spans="1:14" ht="15.75">
      <c r="A90" s="159"/>
      <c r="B90" s="167"/>
      <c r="C90" s="167"/>
      <c r="D90" s="161"/>
      <c r="E90" s="159"/>
      <c r="F90" s="162"/>
      <c r="G90" s="157"/>
      <c r="H90" s="163"/>
      <c r="I90" s="164"/>
      <c r="J90" s="165"/>
      <c r="K90" s="166">
        <f t="shared" si="7"/>
        <v>0</v>
      </c>
      <c r="L90" s="156"/>
      <c r="M90" s="156"/>
      <c r="N90" s="156"/>
    </row>
    <row r="91" spans="1:14" ht="15.75">
      <c r="A91" s="159"/>
      <c r="B91" s="167"/>
      <c r="C91" s="167"/>
      <c r="D91" s="161"/>
      <c r="E91" s="159"/>
      <c r="F91" s="162"/>
      <c r="G91" s="157"/>
      <c r="H91" s="163"/>
      <c r="I91" s="164"/>
      <c r="J91" s="165"/>
      <c r="K91" s="166">
        <f t="shared" si="7"/>
        <v>0</v>
      </c>
      <c r="L91" s="156"/>
      <c r="M91" s="156"/>
      <c r="N91" s="156"/>
    </row>
    <row r="92" spans="1:14" ht="15.75">
      <c r="A92" s="159"/>
      <c r="B92" s="167"/>
      <c r="C92" s="167"/>
      <c r="D92" s="161"/>
      <c r="E92" s="159"/>
      <c r="F92" s="162"/>
      <c r="G92" s="157"/>
      <c r="H92" s="163"/>
      <c r="I92" s="164"/>
      <c r="J92" s="165"/>
      <c r="K92" s="166">
        <f t="shared" si="7"/>
        <v>0</v>
      </c>
      <c r="L92" s="156"/>
      <c r="M92" s="156"/>
      <c r="N92" s="156"/>
    </row>
    <row r="93" spans="1:14" ht="15.75">
      <c r="K93" s="166">
        <f t="shared" si="7"/>
        <v>0</v>
      </c>
    </row>
    <row r="94" spans="1:14" ht="15.75">
      <c r="K94" s="166">
        <f t="shared" si="7"/>
        <v>0</v>
      </c>
    </row>
    <row r="95" spans="1:14" ht="15.75">
      <c r="K95" s="166">
        <f t="shared" si="7"/>
        <v>0</v>
      </c>
    </row>
    <row r="96" spans="1:14" ht="15.75">
      <c r="A96" t="s">
        <v>199</v>
      </c>
      <c r="K96" s="166">
        <f t="shared" si="7"/>
        <v>0</v>
      </c>
    </row>
    <row r="97" spans="1:14" ht="15.75">
      <c r="A97" s="159" t="s">
        <v>198</v>
      </c>
      <c r="B97" s="160" t="str">
        <f>IF(ISERROR(M97),"",M97)</f>
        <v/>
      </c>
      <c r="C97" s="160" t="e">
        <f>VLOOKUP(B97,AccountFund_Tbl,2,FALSE)</f>
        <v>#N/A</v>
      </c>
      <c r="D97" s="161"/>
      <c r="E97" s="159"/>
      <c r="F97" s="162">
        <f ca="1">TODAY()</f>
        <v>45355</v>
      </c>
      <c r="G97" s="157" t="str">
        <f>IF('IOC Input'!C120="","",'IOC Input'!Q120)</f>
        <v/>
      </c>
      <c r="H97" s="163" t="e">
        <f>IF('IOC Input'!#REF!&gt;=50000,RIGHT('IOC Input'!P120,6),"")</f>
        <v>#REF!</v>
      </c>
      <c r="I97" s="164" t="str">
        <f>IF(I98="",J98,"")</f>
        <v/>
      </c>
      <c r="J97" s="165" t="str">
        <f>IF(J98="",I98,"")</f>
        <v/>
      </c>
      <c r="K97" s="166">
        <f>IF(SUM(I97:J97)&gt;0,1,0)</f>
        <v>0</v>
      </c>
      <c r="L97" s="156"/>
      <c r="M97" s="160" t="e">
        <f>(IF(AND('IOC Input'!$C120="UCB",'IOC Input'!#REF!&gt;=50000),"119510",IF(AND('IOC Input'!$C120="UCSF",'IOC Input'!#REF!&gt;=50000),"119520",IF(AND('IOC Input'!$C120="UCLA",'IOC Input'!#REF!&gt;=50000),"119540",IF(AND('IOC Input'!$C120="UCR",'IOC Input'!#REF!&gt;=50000),"119550",IF(AND('IOC Input'!$C120="UCSD",'IOC Input'!#REF!&gt;=50000),"119560",IF(AND('IOC Input'!$C120="UCSC",'IOC Input'!#REF!&gt;=50000),"119570",IF(AND('IOC Input'!$C120="UCSB",'IOC Input'!#REF!&gt;=50000),"119580","")))))))&amp;IF(AND('IOC Input'!$C120="UCI",'IOC Input'!#REF!&gt;=50000),"119590",IF(AND('IOC Input'!$C120="UCM",'IOC Input'!#REF!&gt;=50000),"119591",IF(AND('IOC Input'!$C120="M-OP",'IOC Input'!#REF!&gt;=50000),"119545",""))))+0</f>
        <v>#REF!</v>
      </c>
      <c r="N97" s="160" t="e">
        <f>VLOOKUP(M97,AccountFund_Tbl,2,FALSE)</f>
        <v>#REF!</v>
      </c>
    </row>
    <row r="98" spans="1:14" ht="15.75">
      <c r="A98" s="159" t="s">
        <v>198</v>
      </c>
      <c r="B98" s="160" t="str">
        <f>IF(B97="","",IF(B97&lt;&gt;"119530",119530,""))</f>
        <v/>
      </c>
      <c r="C98" s="160" t="e">
        <f>VLOOKUP(B98,AccountFund_Tbl,2,FALSE)</f>
        <v>#N/A</v>
      </c>
      <c r="D98" s="161"/>
      <c r="E98" s="159"/>
      <c r="F98" s="162">
        <f ca="1">TODAY()</f>
        <v>45355</v>
      </c>
      <c r="G98" s="157" t="str">
        <f>IF('IOC Input'!C120="","",'IOC Input'!Q120)</f>
        <v/>
      </c>
      <c r="H98" s="163" t="e">
        <f>IF('IOC Input'!#REF!&gt;=50000,RIGHT('IOC Input'!P120,6),"")</f>
        <v>#REF!</v>
      </c>
      <c r="I98" s="164" t="str">
        <f>IF(AND('IOC Input'!$G120="1195000",'IOC Input'!$R120="C"),'IOC Input'!#REF!,"")</f>
        <v/>
      </c>
      <c r="J98" s="165" t="str">
        <f>IF(AND('IOC Input'!$G120="1195000",'IOC Input'!$R120="D"),'IOC Input'!#REF!,"")</f>
        <v/>
      </c>
      <c r="K98" s="166">
        <f t="shared" ref="K98:K105" si="8">IF(SUM(I98:J98)&gt;0,1,0)</f>
        <v>0</v>
      </c>
      <c r="L98" s="156"/>
      <c r="M98" s="160" t="e">
        <f>IF(M97="","",IF(M97&lt;&gt;"119530",119530,""))</f>
        <v>#REF!</v>
      </c>
      <c r="N98" s="160" t="e">
        <f>VLOOKUP(M98,AccountFund_Tbl,2,FALSE)</f>
        <v>#REF!</v>
      </c>
    </row>
    <row r="99" spans="1:14" ht="15.75">
      <c r="A99" s="159"/>
      <c r="B99" s="167"/>
      <c r="C99" s="167"/>
      <c r="D99" s="161"/>
      <c r="E99" s="159"/>
      <c r="F99" s="162"/>
      <c r="G99" s="157"/>
      <c r="H99" s="163"/>
      <c r="I99" s="164"/>
      <c r="J99" s="165"/>
      <c r="K99" s="166">
        <f t="shared" si="8"/>
        <v>0</v>
      </c>
      <c r="L99" s="156"/>
      <c r="M99" s="156"/>
      <c r="N99" s="156"/>
    </row>
    <row r="100" spans="1:14" ht="15.75">
      <c r="A100" s="159"/>
      <c r="B100" s="167"/>
      <c r="C100" s="167"/>
      <c r="D100" s="161"/>
      <c r="E100" s="159"/>
      <c r="F100" s="162"/>
      <c r="G100" s="157"/>
      <c r="H100" s="163"/>
      <c r="I100" s="164"/>
      <c r="J100" s="165"/>
      <c r="K100" s="166">
        <f t="shared" si="8"/>
        <v>0</v>
      </c>
      <c r="L100" s="156"/>
      <c r="M100" s="156"/>
      <c r="N100" s="156"/>
    </row>
    <row r="101" spans="1:14" ht="15.75">
      <c r="A101" s="159"/>
      <c r="B101" s="167"/>
      <c r="C101" s="167"/>
      <c r="D101" s="161"/>
      <c r="E101" s="159"/>
      <c r="F101" s="162"/>
      <c r="G101" s="157"/>
      <c r="H101" s="163"/>
      <c r="I101" s="164"/>
      <c r="J101" s="165"/>
      <c r="K101" s="166">
        <f t="shared" si="8"/>
        <v>0</v>
      </c>
      <c r="L101" s="156"/>
      <c r="M101" s="156"/>
      <c r="N101" s="156"/>
    </row>
    <row r="102" spans="1:14" ht="15.75">
      <c r="K102" s="166">
        <f t="shared" si="8"/>
        <v>0</v>
      </c>
    </row>
    <row r="103" spans="1:14" ht="15.75">
      <c r="K103" s="166">
        <f t="shared" si="8"/>
        <v>0</v>
      </c>
    </row>
    <row r="104" spans="1:14" ht="15.75">
      <c r="K104" s="166">
        <f t="shared" si="8"/>
        <v>0</v>
      </c>
    </row>
    <row r="105" spans="1:14" ht="15.75">
      <c r="A105" t="s">
        <v>199</v>
      </c>
      <c r="K105" s="166">
        <f t="shared" si="8"/>
        <v>0</v>
      </c>
    </row>
    <row r="106" spans="1:14" ht="15.75">
      <c r="A106" s="159" t="s">
        <v>198</v>
      </c>
      <c r="B106" s="160" t="str">
        <f>IF(ISERROR(M106),"",M106)</f>
        <v/>
      </c>
      <c r="C106" s="160" t="e">
        <f>VLOOKUP(B106,AccountFund_Tbl,2,FALSE)</f>
        <v>#N/A</v>
      </c>
      <c r="D106" s="161"/>
      <c r="E106" s="159"/>
      <c r="F106" s="162">
        <f ca="1">TODAY()</f>
        <v>45355</v>
      </c>
      <c r="G106" s="157" t="str">
        <f>IF('IOC Input'!C129="","",'IOC Input'!Q129)</f>
        <v/>
      </c>
      <c r="H106" s="163" t="e">
        <f>IF('IOC Input'!#REF!&gt;=50000,RIGHT('IOC Input'!P129,6),"")</f>
        <v>#REF!</v>
      </c>
      <c r="I106" s="164" t="str">
        <f>IF(I107="",J107,"")</f>
        <v/>
      </c>
      <c r="J106" s="165" t="str">
        <f>IF(J107="",I107,"")</f>
        <v/>
      </c>
      <c r="K106" s="166">
        <f>IF(SUM(I106:J106)&gt;0,1,0)</f>
        <v>0</v>
      </c>
      <c r="L106" s="156"/>
      <c r="M106" s="160" t="e">
        <f>(IF(AND('IOC Input'!$C129="UCB",'IOC Input'!#REF!&gt;=50000),"119510",IF(AND('IOC Input'!$C129="UCSF",'IOC Input'!#REF!&gt;=50000),"119520",IF(AND('IOC Input'!$C129="UCLA",'IOC Input'!#REF!&gt;=50000),"119540",IF(AND('IOC Input'!$C129="UCR",'IOC Input'!#REF!&gt;=50000),"119550",IF(AND('IOC Input'!$C129="UCSD",'IOC Input'!#REF!&gt;=50000),"119560",IF(AND('IOC Input'!$C129="UCSC",'IOC Input'!#REF!&gt;=50000),"119570",IF(AND('IOC Input'!$C129="UCSB",'IOC Input'!#REF!&gt;=50000),"119580","")))))))&amp;IF(AND('IOC Input'!$C129="UCI",'IOC Input'!#REF!&gt;=50000),"119590",IF(AND('IOC Input'!$C129="UCM",'IOC Input'!#REF!&gt;=50000),"119591",IF(AND('IOC Input'!$C129="M-OP",'IOC Input'!#REF!&gt;=50000),"119545",""))))+0</f>
        <v>#REF!</v>
      </c>
      <c r="N106" s="160" t="e">
        <f>VLOOKUP(M106,AccountFund_Tbl,2,FALSE)</f>
        <v>#REF!</v>
      </c>
    </row>
    <row r="107" spans="1:14" ht="15.75">
      <c r="A107" s="159" t="s">
        <v>198</v>
      </c>
      <c r="B107" s="160" t="str">
        <f>IF(B106="","",IF(B106&lt;&gt;"119530",119530,""))</f>
        <v/>
      </c>
      <c r="C107" s="160" t="e">
        <f>VLOOKUP(B107,AccountFund_Tbl,2,FALSE)</f>
        <v>#N/A</v>
      </c>
      <c r="D107" s="161"/>
      <c r="E107" s="159"/>
      <c r="F107" s="162">
        <f ca="1">TODAY()</f>
        <v>45355</v>
      </c>
      <c r="G107" s="157" t="str">
        <f>IF('IOC Input'!C129="","",'IOC Input'!Q129)</f>
        <v/>
      </c>
      <c r="H107" s="163" t="e">
        <f>IF('IOC Input'!#REF!&gt;=50000,RIGHT('IOC Input'!P129,6),"")</f>
        <v>#REF!</v>
      </c>
      <c r="I107" s="164" t="str">
        <f>IF(AND('IOC Input'!$G129="1195000",'IOC Input'!$R129="C"),'IOC Input'!#REF!,"")</f>
        <v/>
      </c>
      <c r="J107" s="165" t="str">
        <f>IF(AND('IOC Input'!$G129="1195000",'IOC Input'!$R129="D"),'IOC Input'!#REF!,"")</f>
        <v/>
      </c>
      <c r="K107" s="166">
        <f t="shared" ref="K107:K114" si="9">IF(SUM(I107:J107)&gt;0,1,0)</f>
        <v>0</v>
      </c>
      <c r="L107" s="156"/>
      <c r="M107" s="160" t="e">
        <f>IF(M106="","",IF(M106&lt;&gt;"119530",119530,""))</f>
        <v>#REF!</v>
      </c>
      <c r="N107" s="160" t="e">
        <f>VLOOKUP(M107,AccountFund_Tbl,2,FALSE)</f>
        <v>#REF!</v>
      </c>
    </row>
    <row r="108" spans="1:14" ht="15.75">
      <c r="A108" s="159"/>
      <c r="B108" s="167"/>
      <c r="C108" s="167"/>
      <c r="D108" s="161"/>
      <c r="E108" s="159"/>
      <c r="F108" s="162"/>
      <c r="G108" s="157"/>
      <c r="H108" s="163"/>
      <c r="I108" s="164"/>
      <c r="J108" s="165"/>
      <c r="K108" s="166">
        <f t="shared" si="9"/>
        <v>0</v>
      </c>
      <c r="L108" s="156"/>
      <c r="M108" s="156"/>
      <c r="N108" s="156"/>
    </row>
    <row r="109" spans="1:14" ht="15.75">
      <c r="A109" s="159"/>
      <c r="B109" s="167"/>
      <c r="C109" s="167"/>
      <c r="D109" s="161"/>
      <c r="E109" s="159"/>
      <c r="F109" s="162"/>
      <c r="G109" s="157"/>
      <c r="H109" s="163"/>
      <c r="I109" s="164"/>
      <c r="J109" s="165"/>
      <c r="K109" s="166">
        <f t="shared" si="9"/>
        <v>0</v>
      </c>
      <c r="L109" s="156"/>
      <c r="M109" s="156"/>
      <c r="N109" s="156"/>
    </row>
    <row r="110" spans="1:14" ht="15.75">
      <c r="A110" s="159"/>
      <c r="B110" s="167"/>
      <c r="C110" s="167"/>
      <c r="D110" s="161"/>
      <c r="E110" s="159"/>
      <c r="F110" s="162"/>
      <c r="G110" s="157"/>
      <c r="H110" s="163"/>
      <c r="I110" s="164"/>
      <c r="J110" s="165"/>
      <c r="K110" s="166">
        <f t="shared" si="9"/>
        <v>0</v>
      </c>
      <c r="L110" s="156"/>
      <c r="M110" s="156"/>
      <c r="N110" s="156"/>
    </row>
    <row r="111" spans="1:14" ht="15.75">
      <c r="K111" s="166">
        <f t="shared" si="9"/>
        <v>0</v>
      </c>
    </row>
    <row r="112" spans="1:14" ht="15.75">
      <c r="K112" s="166">
        <f t="shared" si="9"/>
        <v>0</v>
      </c>
    </row>
    <row r="113" spans="1:14" ht="15.75">
      <c r="K113" s="166">
        <f t="shared" si="9"/>
        <v>0</v>
      </c>
    </row>
    <row r="114" spans="1:14" ht="15.75">
      <c r="A114" t="s">
        <v>199</v>
      </c>
      <c r="K114" s="166">
        <f t="shared" si="9"/>
        <v>0</v>
      </c>
    </row>
    <row r="115" spans="1:14" ht="15.75">
      <c r="A115" s="159" t="s">
        <v>198</v>
      </c>
      <c r="B115" s="160" t="str">
        <f>IF(ISERROR(M115),"",M115)</f>
        <v/>
      </c>
      <c r="C115" s="160" t="e">
        <f>VLOOKUP(B115,AccountFund_Tbl,2,FALSE)</f>
        <v>#N/A</v>
      </c>
      <c r="D115" s="161"/>
      <c r="E115" s="159"/>
      <c r="F115" s="162">
        <f ca="1">TODAY()</f>
        <v>45355</v>
      </c>
      <c r="G115" s="157" t="str">
        <f>IF('IOC Input'!C138="","",'IOC Input'!Q138)</f>
        <v/>
      </c>
      <c r="H115" s="163" t="e">
        <f>IF('IOC Input'!#REF!&gt;=50000,RIGHT('IOC Input'!P138,6),"")</f>
        <v>#REF!</v>
      </c>
      <c r="I115" s="164" t="str">
        <f>IF(I116="",J116,"")</f>
        <v/>
      </c>
      <c r="J115" s="165" t="str">
        <f>IF(J116="",I116,"")</f>
        <v/>
      </c>
      <c r="K115" s="166">
        <f>IF(SUM(I115:J115)&gt;0,1,0)</f>
        <v>0</v>
      </c>
      <c r="L115" s="156"/>
      <c r="M115" s="160" t="e">
        <f>(IF(AND('IOC Input'!$C138="UCB",'IOC Input'!#REF!&gt;=50000),"119510",IF(AND('IOC Input'!$C138="UCSF",'IOC Input'!#REF!&gt;=50000),"119520",IF(AND('IOC Input'!$C138="UCLA",'IOC Input'!#REF!&gt;=50000),"119540",IF(AND('IOC Input'!$C138="UCR",'IOC Input'!#REF!&gt;=50000),"119550",IF(AND('IOC Input'!$C138="UCSD",'IOC Input'!#REF!&gt;=50000),"119560",IF(AND('IOC Input'!$C138="UCSC",'IOC Input'!#REF!&gt;=50000),"119570",IF(AND('IOC Input'!$C138="UCSB",'IOC Input'!#REF!&gt;=50000),"119580","")))))))&amp;IF(AND('IOC Input'!$C138="UCI",'IOC Input'!#REF!&gt;=50000),"119590",IF(AND('IOC Input'!$C138="UCM",'IOC Input'!#REF!&gt;=50000),"119591",IF(AND('IOC Input'!$C138="M-OP",'IOC Input'!#REF!&gt;=50000),"119545",""))))+0</f>
        <v>#REF!</v>
      </c>
      <c r="N115" s="160" t="e">
        <f>VLOOKUP(M115,AccountFund_Tbl,2,FALSE)</f>
        <v>#REF!</v>
      </c>
    </row>
    <row r="116" spans="1:14" ht="15.75">
      <c r="A116" s="159" t="s">
        <v>198</v>
      </c>
      <c r="B116" s="160" t="str">
        <f>IF(B115="","",IF(B115&lt;&gt;"119530",119530,""))</f>
        <v/>
      </c>
      <c r="C116" s="160" t="e">
        <f>VLOOKUP(B116,AccountFund_Tbl,2,FALSE)</f>
        <v>#N/A</v>
      </c>
      <c r="D116" s="161"/>
      <c r="E116" s="159"/>
      <c r="F116" s="162">
        <f ca="1">TODAY()</f>
        <v>45355</v>
      </c>
      <c r="G116" s="157" t="str">
        <f>IF('IOC Input'!C138="","",'IOC Input'!Q138)</f>
        <v/>
      </c>
      <c r="H116" s="163" t="e">
        <f>IF('IOC Input'!#REF!&gt;=50000,RIGHT('IOC Input'!P138,6),"")</f>
        <v>#REF!</v>
      </c>
      <c r="I116" s="164" t="str">
        <f>IF(AND('IOC Input'!$G138="1195000",'IOC Input'!$R138="C"),'IOC Input'!#REF!,"")</f>
        <v/>
      </c>
      <c r="J116" s="165" t="str">
        <f>IF(AND('IOC Input'!$G138="1195000",'IOC Input'!$R138="D"),'IOC Input'!#REF!,"")</f>
        <v/>
      </c>
      <c r="K116" s="166">
        <f t="shared" ref="K116:K123" si="10">IF(SUM(I116:J116)&gt;0,1,0)</f>
        <v>0</v>
      </c>
      <c r="L116" s="156"/>
      <c r="M116" s="160" t="e">
        <f>IF(M115="","",IF(M115&lt;&gt;"119530",119530,""))</f>
        <v>#REF!</v>
      </c>
      <c r="N116" s="160" t="e">
        <f>VLOOKUP(M116,AccountFund_Tbl,2,FALSE)</f>
        <v>#REF!</v>
      </c>
    </row>
    <row r="117" spans="1:14" ht="15.75">
      <c r="A117" s="159"/>
      <c r="B117" s="167"/>
      <c r="C117" s="167"/>
      <c r="D117" s="161"/>
      <c r="E117" s="159"/>
      <c r="F117" s="162"/>
      <c r="G117" s="157"/>
      <c r="H117" s="163"/>
      <c r="I117" s="164"/>
      <c r="J117" s="165"/>
      <c r="K117" s="166">
        <f t="shared" si="10"/>
        <v>0</v>
      </c>
      <c r="L117" s="156"/>
      <c r="M117" s="156"/>
      <c r="N117" s="156"/>
    </row>
    <row r="118" spans="1:14" ht="15.75">
      <c r="A118" s="159"/>
      <c r="B118" s="167"/>
      <c r="C118" s="167"/>
      <c r="D118" s="161"/>
      <c r="E118" s="159"/>
      <c r="F118" s="162"/>
      <c r="G118" s="157"/>
      <c r="H118" s="163"/>
      <c r="I118" s="164"/>
      <c r="J118" s="165"/>
      <c r="K118" s="166">
        <f t="shared" si="10"/>
        <v>0</v>
      </c>
      <c r="L118" s="156"/>
      <c r="M118" s="156"/>
      <c r="N118" s="156"/>
    </row>
    <row r="119" spans="1:14" ht="15.75">
      <c r="A119" s="159"/>
      <c r="B119" s="167"/>
      <c r="C119" s="167"/>
      <c r="D119" s="161"/>
      <c r="E119" s="159"/>
      <c r="F119" s="162"/>
      <c r="G119" s="157"/>
      <c r="H119" s="163"/>
      <c r="I119" s="164"/>
      <c r="J119" s="165"/>
      <c r="K119" s="166">
        <f t="shared" si="10"/>
        <v>0</v>
      </c>
      <c r="L119" s="156"/>
      <c r="M119" s="156"/>
      <c r="N119" s="156"/>
    </row>
    <row r="120" spans="1:14" ht="15.75">
      <c r="K120" s="166">
        <f t="shared" si="10"/>
        <v>0</v>
      </c>
    </row>
    <row r="121" spans="1:14" ht="15.75">
      <c r="K121" s="166">
        <f t="shared" si="10"/>
        <v>0</v>
      </c>
    </row>
    <row r="122" spans="1:14" ht="15.75">
      <c r="K122" s="166">
        <f t="shared" si="10"/>
        <v>0</v>
      </c>
    </row>
    <row r="123" spans="1:14" ht="15.75">
      <c r="A123" t="s">
        <v>199</v>
      </c>
      <c r="K123" s="166">
        <f t="shared" si="10"/>
        <v>0</v>
      </c>
    </row>
    <row r="124" spans="1:14" ht="15.75">
      <c r="A124" s="159" t="s">
        <v>198</v>
      </c>
      <c r="B124" s="160" t="str">
        <f>IF(ISERROR(M124),"",M124)</f>
        <v/>
      </c>
      <c r="C124" s="160" t="e">
        <f>VLOOKUP(B124,AccountFund_Tbl,2,FALSE)</f>
        <v>#N/A</v>
      </c>
      <c r="D124" s="161"/>
      <c r="E124" s="159"/>
      <c r="F124" s="162">
        <f ca="1">TODAY()</f>
        <v>45355</v>
      </c>
      <c r="G124" s="157" t="str">
        <f>IF('IOC Input'!C147="","",'IOC Input'!Q147)</f>
        <v/>
      </c>
      <c r="H124" s="163" t="e">
        <f>IF('IOC Input'!#REF!&gt;=50000,RIGHT('IOC Input'!P147,6),"")</f>
        <v>#REF!</v>
      </c>
      <c r="I124" s="164" t="str">
        <f>IF(I125="",J125,"")</f>
        <v/>
      </c>
      <c r="J124" s="165" t="str">
        <f>IF(J125="",I125,"")</f>
        <v/>
      </c>
      <c r="K124" s="166">
        <f>IF(SUM(I124:J124)&gt;0,1,0)</f>
        <v>0</v>
      </c>
      <c r="L124" s="156"/>
      <c r="M124" s="160" t="e">
        <f>(IF(AND('IOC Input'!$C147="UCB",'IOC Input'!#REF!&gt;=50000),"119510",IF(AND('IOC Input'!$C147="UCSF",'IOC Input'!#REF!&gt;=50000),"119520",IF(AND('IOC Input'!$C147="UCLA",'IOC Input'!#REF!&gt;=50000),"119540",IF(AND('IOC Input'!$C147="UCR",'IOC Input'!#REF!&gt;=50000),"119550",IF(AND('IOC Input'!$C147="UCSD",'IOC Input'!#REF!&gt;=50000),"119560",IF(AND('IOC Input'!$C147="UCSC",'IOC Input'!#REF!&gt;=50000),"119570",IF(AND('IOC Input'!$C147="UCSB",'IOC Input'!#REF!&gt;=50000),"119580","")))))))&amp;IF(AND('IOC Input'!$C147="UCI",'IOC Input'!#REF!&gt;=50000),"119590",IF(AND('IOC Input'!$C147="UCM",'IOC Input'!#REF!&gt;=50000),"119591",IF(AND('IOC Input'!$C147="M-OP",'IOC Input'!#REF!&gt;=50000),"119545",""))))+0</f>
        <v>#REF!</v>
      </c>
      <c r="N124" s="160" t="e">
        <f>VLOOKUP(M124,AccountFund_Tbl,2,FALSE)</f>
        <v>#REF!</v>
      </c>
    </row>
    <row r="125" spans="1:14" ht="15.75">
      <c r="A125" s="159" t="s">
        <v>198</v>
      </c>
      <c r="B125" s="160" t="str">
        <f>IF(B124="","",IF(B124&lt;&gt;"119530",119530,""))</f>
        <v/>
      </c>
      <c r="C125" s="160" t="e">
        <f>VLOOKUP(B125,AccountFund_Tbl,2,FALSE)</f>
        <v>#N/A</v>
      </c>
      <c r="D125" s="161"/>
      <c r="E125" s="159"/>
      <c r="F125" s="162">
        <f ca="1">TODAY()</f>
        <v>45355</v>
      </c>
      <c r="G125" s="157" t="str">
        <f>IF('IOC Input'!C147="","",'IOC Input'!Q147)</f>
        <v/>
      </c>
      <c r="H125" s="163" t="e">
        <f>IF('IOC Input'!#REF!&gt;=50000,RIGHT('IOC Input'!P147,6),"")</f>
        <v>#REF!</v>
      </c>
      <c r="I125" s="164" t="str">
        <f>IF(AND('IOC Input'!$G147="1195000",'IOC Input'!$R147="C"),'IOC Input'!#REF!,"")</f>
        <v/>
      </c>
      <c r="J125" s="165" t="str">
        <f>IF(AND('IOC Input'!$G147="1195000",'IOC Input'!$R147="D"),'IOC Input'!#REF!,"")</f>
        <v/>
      </c>
      <c r="K125" s="166">
        <f t="shared" ref="K125:K132" si="11">IF(SUM(I125:J125)&gt;0,1,0)</f>
        <v>0</v>
      </c>
      <c r="L125" s="156"/>
      <c r="M125" s="160" t="e">
        <f>IF(M124="","",IF(M124&lt;&gt;"119530",119530,""))</f>
        <v>#REF!</v>
      </c>
      <c r="N125" s="160" t="e">
        <f>VLOOKUP(M125,AccountFund_Tbl,2,FALSE)</f>
        <v>#REF!</v>
      </c>
    </row>
    <row r="126" spans="1:14" ht="15.75">
      <c r="A126" s="159"/>
      <c r="B126" s="167"/>
      <c r="C126" s="167"/>
      <c r="D126" s="161"/>
      <c r="E126" s="159"/>
      <c r="F126" s="162"/>
      <c r="G126" s="157"/>
      <c r="H126" s="163"/>
      <c r="I126" s="164"/>
      <c r="J126" s="165"/>
      <c r="K126" s="166">
        <f t="shared" si="11"/>
        <v>0</v>
      </c>
      <c r="L126" s="156"/>
      <c r="M126" s="156"/>
      <c r="N126" s="156"/>
    </row>
    <row r="127" spans="1:14" ht="15.75">
      <c r="A127" s="159"/>
      <c r="B127" s="167"/>
      <c r="C127" s="167"/>
      <c r="D127" s="161"/>
      <c r="E127" s="159"/>
      <c r="F127" s="162"/>
      <c r="G127" s="157"/>
      <c r="H127" s="163"/>
      <c r="I127" s="164"/>
      <c r="J127" s="165"/>
      <c r="K127" s="166">
        <f t="shared" si="11"/>
        <v>0</v>
      </c>
      <c r="L127" s="156"/>
      <c r="M127" s="156"/>
      <c r="N127" s="156"/>
    </row>
    <row r="128" spans="1:14" ht="15.75">
      <c r="A128" s="159"/>
      <c r="B128" s="167"/>
      <c r="C128" s="167"/>
      <c r="D128" s="161"/>
      <c r="E128" s="159"/>
      <c r="F128" s="162"/>
      <c r="G128" s="157"/>
      <c r="H128" s="163"/>
      <c r="I128" s="164"/>
      <c r="J128" s="165"/>
      <c r="K128" s="166">
        <f t="shared" si="11"/>
        <v>0</v>
      </c>
      <c r="L128" s="156"/>
      <c r="M128" s="156"/>
      <c r="N128" s="156"/>
    </row>
    <row r="129" spans="1:14" ht="15.75">
      <c r="K129" s="166">
        <f t="shared" si="11"/>
        <v>0</v>
      </c>
    </row>
    <row r="130" spans="1:14" ht="15.75">
      <c r="K130" s="166">
        <f t="shared" si="11"/>
        <v>0</v>
      </c>
    </row>
    <row r="131" spans="1:14" ht="15.75">
      <c r="K131" s="166">
        <f t="shared" si="11"/>
        <v>0</v>
      </c>
    </row>
    <row r="132" spans="1:14" ht="15.75">
      <c r="A132" t="s">
        <v>199</v>
      </c>
      <c r="K132" s="166">
        <f t="shared" si="11"/>
        <v>0</v>
      </c>
    </row>
    <row r="133" spans="1:14" ht="15.75">
      <c r="A133" s="159" t="s">
        <v>198</v>
      </c>
      <c r="B133" s="160" t="str">
        <f>IF(ISERROR(M133),"",M133)</f>
        <v/>
      </c>
      <c r="C133" s="160" t="e">
        <f>VLOOKUP(B133,AccountFund_Tbl,2,FALSE)</f>
        <v>#N/A</v>
      </c>
      <c r="D133" s="161"/>
      <c r="E133" s="159"/>
      <c r="F133" s="162">
        <f ca="1">TODAY()</f>
        <v>45355</v>
      </c>
      <c r="G133" s="157" t="str">
        <f>IF('IOC Input'!C156="","",'IOC Input'!Q156)</f>
        <v/>
      </c>
      <c r="H133" s="163" t="e">
        <f>IF('IOC Input'!#REF!&gt;=50000,RIGHT('IOC Input'!P156,6),"")</f>
        <v>#REF!</v>
      </c>
      <c r="I133" s="164" t="str">
        <f>IF(I134="",J134,"")</f>
        <v/>
      </c>
      <c r="J133" s="165" t="str">
        <f>IF(J134="",I134,"")</f>
        <v/>
      </c>
      <c r="K133" s="166">
        <f>IF(SUM(I133:J133)&gt;0,1,0)</f>
        <v>0</v>
      </c>
      <c r="L133" s="156"/>
      <c r="M133" s="160" t="e">
        <f>(IF(AND('IOC Input'!$C156="UCB",'IOC Input'!#REF!&gt;=50000),"119510",IF(AND('IOC Input'!$C156="UCSF",'IOC Input'!#REF!&gt;=50000),"119520",IF(AND('IOC Input'!$C156="UCLA",'IOC Input'!#REF!&gt;=50000),"119540",IF(AND('IOC Input'!$C156="UCR",'IOC Input'!#REF!&gt;=50000),"119550",IF(AND('IOC Input'!$C156="UCSD",'IOC Input'!#REF!&gt;=50000),"119560",IF(AND('IOC Input'!$C156="UCSC",'IOC Input'!#REF!&gt;=50000),"119570",IF(AND('IOC Input'!$C156="UCSB",'IOC Input'!#REF!&gt;=50000),"119580","")))))))&amp;IF(AND('IOC Input'!$C156="UCI",'IOC Input'!#REF!&gt;=50000),"119590",IF(AND('IOC Input'!$C156="UCM",'IOC Input'!#REF!&gt;=50000),"119591",IF(AND('IOC Input'!$C156="M-OP",'IOC Input'!#REF!&gt;=50000),"119545",""))))+0</f>
        <v>#REF!</v>
      </c>
      <c r="N133" s="160" t="e">
        <f>VLOOKUP(M133,AccountFund_Tbl,2,FALSE)</f>
        <v>#REF!</v>
      </c>
    </row>
    <row r="134" spans="1:14" ht="15.75">
      <c r="A134" s="159" t="s">
        <v>198</v>
      </c>
      <c r="B134" s="160" t="str">
        <f>IF(B133="","",IF(B133&lt;&gt;"119530",119530,""))</f>
        <v/>
      </c>
      <c r="C134" s="160" t="e">
        <f>VLOOKUP(B134,AccountFund_Tbl,2,FALSE)</f>
        <v>#N/A</v>
      </c>
      <c r="D134" s="161"/>
      <c r="E134" s="159"/>
      <c r="F134" s="162">
        <f ca="1">TODAY()</f>
        <v>45355</v>
      </c>
      <c r="G134" s="157" t="str">
        <f>IF('IOC Input'!C156="","",'IOC Input'!Q156)</f>
        <v/>
      </c>
      <c r="H134" s="163" t="e">
        <f>IF('IOC Input'!#REF!&gt;=50000,RIGHT('IOC Input'!P156,6),"")</f>
        <v>#REF!</v>
      </c>
      <c r="I134" s="164" t="str">
        <f>IF(AND('IOC Input'!$G156="1195000",'IOC Input'!$R156="C"),'IOC Input'!#REF!,"")</f>
        <v/>
      </c>
      <c r="J134" s="165" t="str">
        <f>IF(AND('IOC Input'!$G156="1195000",'IOC Input'!$R156="D"),'IOC Input'!#REF!,"")</f>
        <v/>
      </c>
      <c r="K134" s="166">
        <f t="shared" ref="K134:K141" si="12">IF(SUM(I134:J134)&gt;0,1,0)</f>
        <v>0</v>
      </c>
      <c r="L134" s="156"/>
      <c r="M134" s="160" t="e">
        <f>IF(M133="","",IF(M133&lt;&gt;"119530",119530,""))</f>
        <v>#REF!</v>
      </c>
      <c r="N134" s="160" t="e">
        <f>VLOOKUP(M134,AccountFund_Tbl,2,FALSE)</f>
        <v>#REF!</v>
      </c>
    </row>
    <row r="135" spans="1:14" ht="15.75">
      <c r="A135" s="159"/>
      <c r="B135" s="167"/>
      <c r="C135" s="167"/>
      <c r="D135" s="161"/>
      <c r="E135" s="159"/>
      <c r="F135" s="162"/>
      <c r="G135" s="157"/>
      <c r="H135" s="163"/>
      <c r="I135" s="164"/>
      <c r="J135" s="165"/>
      <c r="K135" s="166">
        <f t="shared" si="12"/>
        <v>0</v>
      </c>
      <c r="L135" s="156"/>
      <c r="M135" s="156"/>
      <c r="N135" s="156"/>
    </row>
    <row r="136" spans="1:14" ht="15.75">
      <c r="A136" s="159"/>
      <c r="B136" s="167"/>
      <c r="C136" s="167"/>
      <c r="D136" s="161"/>
      <c r="E136" s="159"/>
      <c r="F136" s="162"/>
      <c r="G136" s="157"/>
      <c r="H136" s="163"/>
      <c r="I136" s="164"/>
      <c r="J136" s="165"/>
      <c r="K136" s="166">
        <f t="shared" si="12"/>
        <v>0</v>
      </c>
      <c r="L136" s="156"/>
      <c r="M136" s="156"/>
      <c r="N136" s="156"/>
    </row>
    <row r="137" spans="1:14" ht="15.75">
      <c r="A137" s="159"/>
      <c r="B137" s="167"/>
      <c r="C137" s="167"/>
      <c r="D137" s="161"/>
      <c r="E137" s="159"/>
      <c r="F137" s="162"/>
      <c r="G137" s="157"/>
      <c r="H137" s="163"/>
      <c r="I137" s="164"/>
      <c r="J137" s="165"/>
      <c r="K137" s="166">
        <f t="shared" si="12"/>
        <v>0</v>
      </c>
      <c r="L137" s="156"/>
      <c r="M137" s="156"/>
      <c r="N137" s="156"/>
    </row>
    <row r="138" spans="1:14" ht="15.75">
      <c r="K138" s="166">
        <f t="shared" si="12"/>
        <v>0</v>
      </c>
    </row>
    <row r="139" spans="1:14" ht="15.75">
      <c r="K139" s="166">
        <f t="shared" si="12"/>
        <v>0</v>
      </c>
    </row>
    <row r="140" spans="1:14" ht="15.75">
      <c r="K140" s="166">
        <f t="shared" si="12"/>
        <v>0</v>
      </c>
    </row>
    <row r="141" spans="1:14" ht="15.75">
      <c r="A141" t="s">
        <v>199</v>
      </c>
      <c r="K141" s="166">
        <f t="shared" si="12"/>
        <v>0</v>
      </c>
    </row>
    <row r="142" spans="1:14" ht="15.75">
      <c r="A142" s="159" t="s">
        <v>198</v>
      </c>
      <c r="B142" s="160" t="str">
        <f>IF(ISERROR(M142),"",M142)</f>
        <v/>
      </c>
      <c r="C142" s="160" t="e">
        <f>VLOOKUP(B142,AccountFund_Tbl,2,FALSE)</f>
        <v>#N/A</v>
      </c>
      <c r="D142" s="161"/>
      <c r="E142" s="159"/>
      <c r="F142" s="162">
        <f ca="1">TODAY()</f>
        <v>45355</v>
      </c>
      <c r="G142" s="157" t="str">
        <f>IF('IOC Input'!C165="","",'IOC Input'!Q165)</f>
        <v/>
      </c>
      <c r="H142" s="163" t="e">
        <f>IF('IOC Input'!#REF!&gt;=50000,RIGHT('IOC Input'!P165,6),"")</f>
        <v>#REF!</v>
      </c>
      <c r="I142" s="164" t="str">
        <f>IF(I143="",J143,"")</f>
        <v/>
      </c>
      <c r="J142" s="165" t="str">
        <f>IF(J143="",I143,"")</f>
        <v/>
      </c>
      <c r="K142" s="166">
        <f>IF(SUM(I142:J142)&gt;0,1,0)</f>
        <v>0</v>
      </c>
      <c r="L142" s="156"/>
      <c r="M142" s="160" t="e">
        <f>(IF(AND('IOC Input'!$C165="UCB",'IOC Input'!#REF!&gt;=50000),"119510",IF(AND('IOC Input'!$C165="UCSF",'IOC Input'!#REF!&gt;=50000),"119520",IF(AND('IOC Input'!$C165="UCLA",'IOC Input'!#REF!&gt;=50000),"119540",IF(AND('IOC Input'!$C165="UCR",'IOC Input'!#REF!&gt;=50000),"119550",IF(AND('IOC Input'!$C165="UCSD",'IOC Input'!#REF!&gt;=50000),"119560",IF(AND('IOC Input'!$C165="UCSC",'IOC Input'!#REF!&gt;=50000),"119570",IF(AND('IOC Input'!$C165="UCSB",'IOC Input'!#REF!&gt;=50000),"119580","")))))))&amp;IF(AND('IOC Input'!$C165="UCI",'IOC Input'!#REF!&gt;=50000),"119590",IF(AND('IOC Input'!$C165="UCM",'IOC Input'!#REF!&gt;=50000),"119591",IF(AND('IOC Input'!$C165="M-OP",'IOC Input'!#REF!&gt;=50000),"119545",""))))+0</f>
        <v>#REF!</v>
      </c>
      <c r="N142" s="160" t="e">
        <f>VLOOKUP(M142,AccountFund_Tbl,2,FALSE)</f>
        <v>#REF!</v>
      </c>
    </row>
    <row r="143" spans="1:14" ht="15.75">
      <c r="A143" s="159" t="s">
        <v>198</v>
      </c>
      <c r="B143" s="160" t="str">
        <f>IF(B142="","",IF(B142&lt;&gt;"119530",119530,""))</f>
        <v/>
      </c>
      <c r="C143" s="160" t="e">
        <f>VLOOKUP(B143,AccountFund_Tbl,2,FALSE)</f>
        <v>#N/A</v>
      </c>
      <c r="D143" s="161"/>
      <c r="E143" s="159"/>
      <c r="F143" s="162">
        <f ca="1">TODAY()</f>
        <v>45355</v>
      </c>
      <c r="G143" s="157" t="str">
        <f>IF('IOC Input'!C165="","",'IOC Input'!Q165)</f>
        <v/>
      </c>
      <c r="H143" s="163" t="e">
        <f>IF('IOC Input'!#REF!&gt;=50000,RIGHT('IOC Input'!P165,6),"")</f>
        <v>#REF!</v>
      </c>
      <c r="I143" s="164" t="str">
        <f>IF(AND('IOC Input'!$G165="1195000",'IOC Input'!$R165="C"),'IOC Input'!#REF!,"")</f>
        <v/>
      </c>
      <c r="J143" s="165" t="str">
        <f>IF(AND('IOC Input'!$G165="1195000",'IOC Input'!$R165="D"),'IOC Input'!#REF!,"")</f>
        <v/>
      </c>
      <c r="K143" s="166">
        <f t="shared" ref="K143:K150" si="13">IF(SUM(I143:J143)&gt;0,1,0)</f>
        <v>0</v>
      </c>
      <c r="L143" s="156"/>
      <c r="M143" s="160" t="e">
        <f>IF(M142="","",IF(M142&lt;&gt;"119530",119530,""))</f>
        <v>#REF!</v>
      </c>
      <c r="N143" s="160" t="e">
        <f>VLOOKUP(M143,AccountFund_Tbl,2,FALSE)</f>
        <v>#REF!</v>
      </c>
    </row>
    <row r="144" spans="1:14" ht="15.75">
      <c r="A144" s="159"/>
      <c r="B144" s="167"/>
      <c r="C144" s="167"/>
      <c r="D144" s="161"/>
      <c r="E144" s="159"/>
      <c r="F144" s="162"/>
      <c r="G144" s="157"/>
      <c r="H144" s="163"/>
      <c r="I144" s="164"/>
      <c r="J144" s="165"/>
      <c r="K144" s="166">
        <f t="shared" si="13"/>
        <v>0</v>
      </c>
      <c r="L144" s="156"/>
      <c r="M144" s="156"/>
      <c r="N144" s="156"/>
    </row>
    <row r="145" spans="1:14" ht="15.75">
      <c r="A145" s="159"/>
      <c r="B145" s="167"/>
      <c r="C145" s="167"/>
      <c r="D145" s="161"/>
      <c r="E145" s="159"/>
      <c r="F145" s="162"/>
      <c r="G145" s="157"/>
      <c r="H145" s="163"/>
      <c r="I145" s="164"/>
      <c r="J145" s="165"/>
      <c r="K145" s="166">
        <f t="shared" si="13"/>
        <v>0</v>
      </c>
      <c r="L145" s="156"/>
      <c r="M145" s="156"/>
      <c r="N145" s="156"/>
    </row>
    <row r="146" spans="1:14" ht="15.75">
      <c r="A146" s="159"/>
      <c r="B146" s="167"/>
      <c r="C146" s="167"/>
      <c r="D146" s="161"/>
      <c r="E146" s="159"/>
      <c r="F146" s="162"/>
      <c r="G146" s="157"/>
      <c r="H146" s="163"/>
      <c r="I146" s="164"/>
      <c r="J146" s="165"/>
      <c r="K146" s="166">
        <f t="shared" si="13"/>
        <v>0</v>
      </c>
      <c r="L146" s="156"/>
      <c r="M146" s="156"/>
      <c r="N146" s="156"/>
    </row>
    <row r="147" spans="1:14" ht="15.75">
      <c r="K147" s="166">
        <f t="shared" si="13"/>
        <v>0</v>
      </c>
    </row>
    <row r="148" spans="1:14" ht="15.75">
      <c r="K148" s="166">
        <f t="shared" si="13"/>
        <v>0</v>
      </c>
    </row>
    <row r="149" spans="1:14" ht="15.75">
      <c r="K149" s="166">
        <f t="shared" si="13"/>
        <v>0</v>
      </c>
    </row>
    <row r="150" spans="1:14" ht="15.75">
      <c r="A150" t="s">
        <v>199</v>
      </c>
      <c r="K150" s="166">
        <f t="shared" si="13"/>
        <v>0</v>
      </c>
    </row>
    <row r="151" spans="1:14" ht="15.75">
      <c r="A151" s="159" t="s">
        <v>198</v>
      </c>
      <c r="B151" s="160" t="str">
        <f>IF(ISERROR(M151),"",M151)</f>
        <v/>
      </c>
      <c r="C151" s="160" t="e">
        <f>VLOOKUP(B151,AccountFund_Tbl,2,FALSE)</f>
        <v>#N/A</v>
      </c>
      <c r="D151" s="161"/>
      <c r="E151" s="159"/>
      <c r="F151" s="162">
        <f ca="1">TODAY()</f>
        <v>45355</v>
      </c>
      <c r="G151" s="157" t="str">
        <f>IF('IOC Input'!C174="","",'IOC Input'!Q174)</f>
        <v/>
      </c>
      <c r="H151" s="163" t="e">
        <f>IF('IOC Input'!#REF!&gt;=50000,RIGHT('IOC Input'!P174,6),"")</f>
        <v>#REF!</v>
      </c>
      <c r="I151" s="164" t="str">
        <f>IF(I152="",J152,"")</f>
        <v/>
      </c>
      <c r="J151" s="165" t="str">
        <f>IF(J152="",I152,"")</f>
        <v/>
      </c>
      <c r="K151" s="166">
        <f>IF(SUM(I151:J151)&gt;0,1,0)</f>
        <v>0</v>
      </c>
      <c r="L151" s="156"/>
      <c r="M151" s="160" t="e">
        <f>(IF(AND('IOC Input'!$C174="UCB",'IOC Input'!#REF!&gt;=50000),"119510",IF(AND('IOC Input'!$C174="UCSF",'IOC Input'!#REF!&gt;=50000),"119520",IF(AND('IOC Input'!$C174="UCLA",'IOC Input'!#REF!&gt;=50000),"119540",IF(AND('IOC Input'!$C174="UCR",'IOC Input'!#REF!&gt;=50000),"119550",IF(AND('IOC Input'!$C174="UCSD",'IOC Input'!#REF!&gt;=50000),"119560",IF(AND('IOC Input'!$C174="UCSC",'IOC Input'!#REF!&gt;=50000),"119570",IF(AND('IOC Input'!$C174="UCSB",'IOC Input'!#REF!&gt;=50000),"119580","")))))))&amp;IF(AND('IOC Input'!$C174="UCI",'IOC Input'!#REF!&gt;=50000),"119590",IF(AND('IOC Input'!$C174="UCM",'IOC Input'!#REF!&gt;=50000),"119591",IF(AND('IOC Input'!$C174="M-OP",'IOC Input'!#REF!&gt;=50000),"119545",""))))+0</f>
        <v>#REF!</v>
      </c>
      <c r="N151" s="160" t="e">
        <f>VLOOKUP(M151,AccountFund_Tbl,2,FALSE)</f>
        <v>#REF!</v>
      </c>
    </row>
    <row r="152" spans="1:14" ht="15.75">
      <c r="A152" s="159" t="s">
        <v>198</v>
      </c>
      <c r="B152" s="160" t="str">
        <f>IF(B151="","",IF(B151&lt;&gt;"119530",119530,""))</f>
        <v/>
      </c>
      <c r="C152" s="160" t="e">
        <f>VLOOKUP(B152,AccountFund_Tbl,2,FALSE)</f>
        <v>#N/A</v>
      </c>
      <c r="D152" s="161"/>
      <c r="E152" s="159"/>
      <c r="F152" s="162">
        <f ca="1">TODAY()</f>
        <v>45355</v>
      </c>
      <c r="G152" s="157" t="str">
        <f>IF('IOC Input'!C174="","",'IOC Input'!Q174)</f>
        <v/>
      </c>
      <c r="H152" s="163" t="e">
        <f>IF('IOC Input'!#REF!&gt;=50000,RIGHT('IOC Input'!P174,6),"")</f>
        <v>#REF!</v>
      </c>
      <c r="I152" s="164" t="str">
        <f>IF(AND('IOC Input'!$G174="1195000",'IOC Input'!$R174="C"),'IOC Input'!#REF!,"")</f>
        <v/>
      </c>
      <c r="J152" s="165" t="str">
        <f>IF(AND('IOC Input'!$G174="1195000",'IOC Input'!$R174="D"),'IOC Input'!#REF!,"")</f>
        <v/>
      </c>
      <c r="K152" s="166">
        <f t="shared" ref="K152:K159" si="14">IF(SUM(I152:J152)&gt;0,1,0)</f>
        <v>0</v>
      </c>
      <c r="L152" s="156"/>
      <c r="M152" s="160" t="e">
        <f>IF(M151="","",IF(M151&lt;&gt;"119530",119530,""))</f>
        <v>#REF!</v>
      </c>
      <c r="N152" s="160" t="e">
        <f>VLOOKUP(M152,AccountFund_Tbl,2,FALSE)</f>
        <v>#REF!</v>
      </c>
    </row>
    <row r="153" spans="1:14" ht="15.75">
      <c r="A153" s="159"/>
      <c r="B153" s="167"/>
      <c r="C153" s="167"/>
      <c r="D153" s="161"/>
      <c r="E153" s="159"/>
      <c r="F153" s="162"/>
      <c r="G153" s="157"/>
      <c r="H153" s="163"/>
      <c r="I153" s="164"/>
      <c r="J153" s="165"/>
      <c r="K153" s="166">
        <f t="shared" si="14"/>
        <v>0</v>
      </c>
      <c r="L153" s="156"/>
      <c r="M153" s="156"/>
      <c r="N153" s="156"/>
    </row>
    <row r="154" spans="1:14" ht="15.75">
      <c r="A154" s="159"/>
      <c r="B154" s="167"/>
      <c r="C154" s="167"/>
      <c r="D154" s="161"/>
      <c r="E154" s="159"/>
      <c r="F154" s="162"/>
      <c r="G154" s="157"/>
      <c r="H154" s="163"/>
      <c r="I154" s="164"/>
      <c r="J154" s="165"/>
      <c r="K154" s="166">
        <f t="shared" si="14"/>
        <v>0</v>
      </c>
      <c r="L154" s="156"/>
      <c r="M154" s="156"/>
      <c r="N154" s="156"/>
    </row>
    <row r="155" spans="1:14" ht="15.75">
      <c r="A155" s="159"/>
      <c r="B155" s="167"/>
      <c r="C155" s="167"/>
      <c r="D155" s="161"/>
      <c r="E155" s="159"/>
      <c r="F155" s="162"/>
      <c r="G155" s="157"/>
      <c r="H155" s="163"/>
      <c r="I155" s="164"/>
      <c r="J155" s="165"/>
      <c r="K155" s="166">
        <f t="shared" si="14"/>
        <v>0</v>
      </c>
      <c r="L155" s="156"/>
      <c r="M155" s="156"/>
      <c r="N155" s="156"/>
    </row>
    <row r="156" spans="1:14" ht="15.75">
      <c r="K156" s="166">
        <f t="shared" si="14"/>
        <v>0</v>
      </c>
    </row>
    <row r="157" spans="1:14" ht="15.75">
      <c r="K157" s="166">
        <f t="shared" si="14"/>
        <v>0</v>
      </c>
    </row>
    <row r="158" spans="1:14" ht="15.75">
      <c r="K158" s="166">
        <f t="shared" si="14"/>
        <v>0</v>
      </c>
    </row>
    <row r="159" spans="1:14" ht="15.75">
      <c r="A159" t="s">
        <v>199</v>
      </c>
      <c r="K159" s="166">
        <f t="shared" si="14"/>
        <v>0</v>
      </c>
    </row>
    <row r="160" spans="1:14" ht="15.75">
      <c r="A160" s="159" t="s">
        <v>198</v>
      </c>
      <c r="B160" s="160" t="str">
        <f>IF(ISERROR(M160),"",M160)</f>
        <v/>
      </c>
      <c r="C160" s="160" t="e">
        <f>VLOOKUP(B160,AccountFund_Tbl,2,FALSE)</f>
        <v>#N/A</v>
      </c>
      <c r="D160" s="161"/>
      <c r="E160" s="159"/>
      <c r="F160" s="162">
        <f ca="1">TODAY()</f>
        <v>45355</v>
      </c>
      <c r="G160" s="157" t="str">
        <f>IF('IOC Input'!C183="","",'IOC Input'!Q183)</f>
        <v/>
      </c>
      <c r="H160" s="163" t="e">
        <f>IF('IOC Input'!#REF!&gt;=50000,RIGHT('IOC Input'!P183,6),"")</f>
        <v>#REF!</v>
      </c>
      <c r="I160" s="164" t="str">
        <f>IF(I161="",J161,"")</f>
        <v/>
      </c>
      <c r="J160" s="165" t="str">
        <f>IF(J161="",I161,"")</f>
        <v/>
      </c>
      <c r="K160" s="166">
        <f>IF(SUM(I160:J160)&gt;0,1,0)</f>
        <v>0</v>
      </c>
      <c r="L160" s="156"/>
      <c r="M160" s="160" t="e">
        <f>(IF(AND('IOC Input'!$C183="UCB",'IOC Input'!#REF!&gt;=50000),"119510",IF(AND('IOC Input'!$C183="UCSF",'IOC Input'!#REF!&gt;=50000),"119520",IF(AND('IOC Input'!$C183="UCLA",'IOC Input'!#REF!&gt;=50000),"119540",IF(AND('IOC Input'!$C183="UCR",'IOC Input'!#REF!&gt;=50000),"119550",IF(AND('IOC Input'!$C183="UCSD",'IOC Input'!#REF!&gt;=50000),"119560",IF(AND('IOC Input'!$C183="UCSC",'IOC Input'!#REF!&gt;=50000),"119570",IF(AND('IOC Input'!$C183="UCSB",'IOC Input'!#REF!&gt;=50000),"119580","")))))))&amp;IF(AND('IOC Input'!$C183="UCI",'IOC Input'!#REF!&gt;=50000),"119590",IF(AND('IOC Input'!$C183="UCM",'IOC Input'!#REF!&gt;=50000),"119591",IF(AND('IOC Input'!$C183="M-OP",'IOC Input'!#REF!&gt;=50000),"119545",""))))+0</f>
        <v>#REF!</v>
      </c>
      <c r="N160" s="160" t="e">
        <f>VLOOKUP(M160,AccountFund_Tbl,2,FALSE)</f>
        <v>#REF!</v>
      </c>
    </row>
    <row r="161" spans="1:14" ht="15.75">
      <c r="A161" s="159" t="s">
        <v>198</v>
      </c>
      <c r="B161" s="160" t="str">
        <f>IF(B160="","",IF(B160&lt;&gt;"119530",119530,""))</f>
        <v/>
      </c>
      <c r="C161" s="160" t="e">
        <f>VLOOKUP(B161,AccountFund_Tbl,2,FALSE)</f>
        <v>#N/A</v>
      </c>
      <c r="D161" s="161"/>
      <c r="E161" s="159"/>
      <c r="F161" s="162">
        <f ca="1">TODAY()</f>
        <v>45355</v>
      </c>
      <c r="G161" s="157" t="str">
        <f>IF('IOC Input'!C183="","",'IOC Input'!Q183)</f>
        <v/>
      </c>
      <c r="H161" s="163" t="e">
        <f>IF('IOC Input'!#REF!&gt;=50000,RIGHT('IOC Input'!P183,6),"")</f>
        <v>#REF!</v>
      </c>
      <c r="I161" s="164" t="str">
        <f>IF(AND('IOC Input'!$G183="1195000",'IOC Input'!$R183="C"),'IOC Input'!#REF!,"")</f>
        <v/>
      </c>
      <c r="J161" s="165" t="str">
        <f>IF(AND('IOC Input'!$G183="1195000",'IOC Input'!$R183="D"),'IOC Input'!#REF!,"")</f>
        <v/>
      </c>
      <c r="K161" s="166">
        <f t="shared" ref="K161:K168" si="15">IF(SUM(I161:J161)&gt;0,1,0)</f>
        <v>0</v>
      </c>
      <c r="L161" s="156"/>
      <c r="M161" s="160" t="e">
        <f>IF(M160="","",IF(M160&lt;&gt;"119530",119530,""))</f>
        <v>#REF!</v>
      </c>
      <c r="N161" s="160" t="e">
        <f>VLOOKUP(M161,AccountFund_Tbl,2,FALSE)</f>
        <v>#REF!</v>
      </c>
    </row>
    <row r="162" spans="1:14" ht="15.75">
      <c r="A162" s="159"/>
      <c r="B162" s="167"/>
      <c r="C162" s="167"/>
      <c r="D162" s="161"/>
      <c r="E162" s="159"/>
      <c r="F162" s="162"/>
      <c r="G162" s="157"/>
      <c r="H162" s="163"/>
      <c r="I162" s="164"/>
      <c r="J162" s="165"/>
      <c r="K162" s="166">
        <f t="shared" si="15"/>
        <v>0</v>
      </c>
      <c r="L162" s="156"/>
      <c r="M162" s="156"/>
      <c r="N162" s="156"/>
    </row>
    <row r="163" spans="1:14" ht="15.75">
      <c r="A163" s="159"/>
      <c r="B163" s="167"/>
      <c r="C163" s="167"/>
      <c r="D163" s="161"/>
      <c r="E163" s="159"/>
      <c r="F163" s="162"/>
      <c r="G163" s="157"/>
      <c r="H163" s="163"/>
      <c r="I163" s="164"/>
      <c r="J163" s="165"/>
      <c r="K163" s="166">
        <f t="shared" si="15"/>
        <v>0</v>
      </c>
      <c r="L163" s="156"/>
      <c r="M163" s="156"/>
      <c r="N163" s="156"/>
    </row>
    <row r="164" spans="1:14" ht="15.75">
      <c r="A164" s="159"/>
      <c r="B164" s="167"/>
      <c r="C164" s="167"/>
      <c r="D164" s="161"/>
      <c r="E164" s="159"/>
      <c r="F164" s="162"/>
      <c r="G164" s="157"/>
      <c r="H164" s="163"/>
      <c r="I164" s="164"/>
      <c r="J164" s="165"/>
      <c r="K164" s="166">
        <f t="shared" si="15"/>
        <v>0</v>
      </c>
      <c r="L164" s="156"/>
      <c r="M164" s="156"/>
      <c r="N164" s="156"/>
    </row>
    <row r="165" spans="1:14" ht="15.75">
      <c r="K165" s="166">
        <f t="shared" si="15"/>
        <v>0</v>
      </c>
    </row>
    <row r="166" spans="1:14" ht="15.75">
      <c r="K166" s="166">
        <f t="shared" si="15"/>
        <v>0</v>
      </c>
    </row>
    <row r="167" spans="1:14" ht="15.75">
      <c r="K167" s="166">
        <f t="shared" si="15"/>
        <v>0</v>
      </c>
    </row>
    <row r="168" spans="1:14" ht="15.75">
      <c r="A168" t="s">
        <v>199</v>
      </c>
      <c r="K168" s="166">
        <f t="shared" si="15"/>
        <v>0</v>
      </c>
    </row>
    <row r="169" spans="1:14" ht="15.75">
      <c r="A169" s="159" t="s">
        <v>198</v>
      </c>
      <c r="B169" s="160" t="str">
        <f>IF(ISERROR(M169),"",M169)</f>
        <v/>
      </c>
      <c r="C169" s="160" t="e">
        <f>VLOOKUP(B169,AccountFund_Tbl,2,FALSE)</f>
        <v>#N/A</v>
      </c>
      <c r="D169" s="161"/>
      <c r="E169" s="159"/>
      <c r="F169" s="162">
        <f ca="1">TODAY()</f>
        <v>45355</v>
      </c>
      <c r="G169" s="157" t="str">
        <f>IF('IOC Input'!C192="","",'IOC Input'!Q192)</f>
        <v/>
      </c>
      <c r="H169" s="163" t="e">
        <f>IF('IOC Input'!#REF!&gt;=50000,RIGHT('IOC Input'!P192,6),"")</f>
        <v>#REF!</v>
      </c>
      <c r="I169" s="164" t="str">
        <f>IF(I170="",J170,"")</f>
        <v/>
      </c>
      <c r="J169" s="165" t="str">
        <f>IF(J170="",I170,"")</f>
        <v/>
      </c>
      <c r="K169" s="166">
        <f>IF(SUM(I169:J169)&gt;0,1,0)</f>
        <v>0</v>
      </c>
      <c r="L169" s="156"/>
      <c r="M169" s="160" t="e">
        <f>(IF(AND('IOC Input'!$C192="UCB",'IOC Input'!#REF!&gt;=50000),"119510",IF(AND('IOC Input'!$C192="UCSF",'IOC Input'!#REF!&gt;=50000),"119520",IF(AND('IOC Input'!$C192="UCLA",'IOC Input'!#REF!&gt;=50000),"119540",IF(AND('IOC Input'!$C192="UCR",'IOC Input'!#REF!&gt;=50000),"119550",IF(AND('IOC Input'!$C192="UCSD",'IOC Input'!#REF!&gt;=50000),"119560",IF(AND('IOC Input'!$C192="UCSC",'IOC Input'!#REF!&gt;=50000),"119570",IF(AND('IOC Input'!$C192="UCSB",'IOC Input'!#REF!&gt;=50000),"119580","")))))))&amp;IF(AND('IOC Input'!$C192="UCI",'IOC Input'!#REF!&gt;=50000),"119590",IF(AND('IOC Input'!$C192="UCM",'IOC Input'!#REF!&gt;=50000),"119591",IF(AND('IOC Input'!$C192="M-OP",'IOC Input'!#REF!&gt;=50000),"119545",""))))+0</f>
        <v>#REF!</v>
      </c>
      <c r="N169" s="160" t="e">
        <f>VLOOKUP(M169,AccountFund_Tbl,2,FALSE)</f>
        <v>#REF!</v>
      </c>
    </row>
    <row r="170" spans="1:14" ht="15.75">
      <c r="A170" s="159" t="s">
        <v>198</v>
      </c>
      <c r="B170" s="160" t="str">
        <f>IF(B169="","",IF(B169&lt;&gt;"119530",119530,""))</f>
        <v/>
      </c>
      <c r="C170" s="160" t="e">
        <f>VLOOKUP(B170,AccountFund_Tbl,2,FALSE)</f>
        <v>#N/A</v>
      </c>
      <c r="D170" s="161"/>
      <c r="E170" s="159"/>
      <c r="F170" s="162">
        <f ca="1">TODAY()</f>
        <v>45355</v>
      </c>
      <c r="G170" s="157" t="str">
        <f>IF('IOC Input'!C192="","",'IOC Input'!Q192)</f>
        <v/>
      </c>
      <c r="H170" s="163" t="e">
        <f>IF('IOC Input'!#REF!&gt;=50000,RIGHT('IOC Input'!P192,6),"")</f>
        <v>#REF!</v>
      </c>
      <c r="I170" s="164" t="str">
        <f>IF(AND('IOC Input'!$G192="1195000",'IOC Input'!$R192="C"),'IOC Input'!#REF!,"")</f>
        <v/>
      </c>
      <c r="J170" s="165" t="str">
        <f>IF(AND('IOC Input'!$G192="1195000",'IOC Input'!$R192="D"),'IOC Input'!#REF!,"")</f>
        <v/>
      </c>
      <c r="K170" s="166">
        <f t="shared" ref="K170:K177" si="16">IF(SUM(I170:J170)&gt;0,1,0)</f>
        <v>0</v>
      </c>
      <c r="L170" s="156"/>
      <c r="M170" s="160" t="e">
        <f>IF(M169="","",IF(M169&lt;&gt;"119530",119530,""))</f>
        <v>#REF!</v>
      </c>
      <c r="N170" s="160" t="e">
        <f>VLOOKUP(M170,AccountFund_Tbl,2,FALSE)</f>
        <v>#REF!</v>
      </c>
    </row>
    <row r="171" spans="1:14" ht="15.75">
      <c r="A171" s="159"/>
      <c r="B171" s="167"/>
      <c r="C171" s="167"/>
      <c r="D171" s="161"/>
      <c r="E171" s="159"/>
      <c r="F171" s="162"/>
      <c r="G171" s="157"/>
      <c r="H171" s="163"/>
      <c r="I171" s="164"/>
      <c r="J171" s="165"/>
      <c r="K171" s="166">
        <f t="shared" si="16"/>
        <v>0</v>
      </c>
      <c r="L171" s="156"/>
      <c r="M171" s="156"/>
      <c r="N171" s="156"/>
    </row>
    <row r="172" spans="1:14" ht="15.75">
      <c r="A172" s="159"/>
      <c r="B172" s="167"/>
      <c r="C172" s="167"/>
      <c r="D172" s="161"/>
      <c r="E172" s="159"/>
      <c r="F172" s="162"/>
      <c r="G172" s="157"/>
      <c r="H172" s="163"/>
      <c r="I172" s="164"/>
      <c r="J172" s="165"/>
      <c r="K172" s="166">
        <f t="shared" si="16"/>
        <v>0</v>
      </c>
      <c r="L172" s="156"/>
      <c r="M172" s="156"/>
      <c r="N172" s="156"/>
    </row>
    <row r="173" spans="1:14" ht="15.75">
      <c r="A173" s="159"/>
      <c r="B173" s="167"/>
      <c r="C173" s="167"/>
      <c r="D173" s="161"/>
      <c r="E173" s="159"/>
      <c r="F173" s="162"/>
      <c r="G173" s="157"/>
      <c r="H173" s="163"/>
      <c r="I173" s="164"/>
      <c r="J173" s="165"/>
      <c r="K173" s="166">
        <f t="shared" si="16"/>
        <v>0</v>
      </c>
      <c r="L173" s="156"/>
      <c r="M173" s="156"/>
      <c r="N173" s="156"/>
    </row>
    <row r="174" spans="1:14" ht="15.75">
      <c r="K174" s="166">
        <f t="shared" si="16"/>
        <v>0</v>
      </c>
    </row>
    <row r="175" spans="1:14" ht="15.75">
      <c r="K175" s="166">
        <f t="shared" si="16"/>
        <v>0</v>
      </c>
    </row>
    <row r="176" spans="1:14" ht="15.75">
      <c r="K176" s="166">
        <f t="shared" si="16"/>
        <v>0</v>
      </c>
    </row>
    <row r="177" spans="1:14" ht="15.75">
      <c r="A177" t="s">
        <v>199</v>
      </c>
      <c r="K177" s="166">
        <f t="shared" si="16"/>
        <v>0</v>
      </c>
    </row>
    <row r="178" spans="1:14" ht="15.75">
      <c r="A178" s="159" t="s">
        <v>198</v>
      </c>
      <c r="B178" s="160" t="str">
        <f>IF(ISERROR(M178),"",M178)</f>
        <v/>
      </c>
      <c r="C178" s="160" t="e">
        <f>VLOOKUP(B178,AccountFund_Tbl,2,FALSE)</f>
        <v>#N/A</v>
      </c>
      <c r="D178" s="161"/>
      <c r="E178" s="159"/>
      <c r="F178" s="162">
        <f ca="1">TODAY()</f>
        <v>45355</v>
      </c>
      <c r="G178" s="157" t="str">
        <f>IF('IOC Input'!C201="","",'IOC Input'!Q201)</f>
        <v/>
      </c>
      <c r="H178" s="163" t="e">
        <f>IF('IOC Input'!#REF!&gt;=50000,RIGHT('IOC Input'!P201,6),"")</f>
        <v>#REF!</v>
      </c>
      <c r="I178" s="164" t="str">
        <f>IF(I179="",J179,"")</f>
        <v/>
      </c>
      <c r="J178" s="165" t="str">
        <f>IF(J179="",I179,"")</f>
        <v/>
      </c>
      <c r="K178" s="166">
        <f>IF(SUM(I178:J178)&gt;0,1,0)</f>
        <v>0</v>
      </c>
      <c r="L178" s="156"/>
      <c r="M178" s="160" t="e">
        <f>(IF(AND('IOC Input'!$C201="UCB",'IOC Input'!#REF!&gt;=50000),"119510",IF(AND('IOC Input'!$C201="UCSF",'IOC Input'!#REF!&gt;=50000),"119520",IF(AND('IOC Input'!$C201="UCLA",'IOC Input'!#REF!&gt;=50000),"119540",IF(AND('IOC Input'!$C201="UCR",'IOC Input'!#REF!&gt;=50000),"119550",IF(AND('IOC Input'!$C201="UCSD",'IOC Input'!#REF!&gt;=50000),"119560",IF(AND('IOC Input'!$C201="UCSC",'IOC Input'!#REF!&gt;=50000),"119570",IF(AND('IOC Input'!$C201="UCSB",'IOC Input'!#REF!&gt;=50000),"119580","")))))))&amp;IF(AND('IOC Input'!$C201="UCI",'IOC Input'!#REF!&gt;=50000),"119590",IF(AND('IOC Input'!$C201="UCM",'IOC Input'!#REF!&gt;=50000),"119591",IF(AND('IOC Input'!$C201="M-OP",'IOC Input'!#REF!&gt;=50000),"119545",""))))+0</f>
        <v>#REF!</v>
      </c>
      <c r="N178" s="160" t="e">
        <f>VLOOKUP(M178,AccountFund_Tbl,2,FALSE)</f>
        <v>#REF!</v>
      </c>
    </row>
    <row r="179" spans="1:14" ht="15.75">
      <c r="A179" s="159" t="s">
        <v>198</v>
      </c>
      <c r="B179" s="160" t="str">
        <f>IF(B178="","",IF(B178&lt;&gt;"119530",119530,""))</f>
        <v/>
      </c>
      <c r="C179" s="160" t="e">
        <f>VLOOKUP(B179,AccountFund_Tbl,2,FALSE)</f>
        <v>#N/A</v>
      </c>
      <c r="D179" s="161"/>
      <c r="E179" s="159"/>
      <c r="F179" s="162">
        <f ca="1">TODAY()</f>
        <v>45355</v>
      </c>
      <c r="G179" s="157" t="str">
        <f>IF('IOC Input'!C201="","",'IOC Input'!Q201)</f>
        <v/>
      </c>
      <c r="H179" s="163" t="e">
        <f>IF('IOC Input'!#REF!&gt;=50000,RIGHT('IOC Input'!P201,6),"")</f>
        <v>#REF!</v>
      </c>
      <c r="I179" s="164" t="str">
        <f>IF(AND('IOC Input'!$G201="1195000",'IOC Input'!$R201="C"),'IOC Input'!#REF!,"")</f>
        <v/>
      </c>
      <c r="J179" s="165" t="str">
        <f>IF(AND('IOC Input'!$G201="1195000",'IOC Input'!$R201="D"),'IOC Input'!#REF!,"")</f>
        <v/>
      </c>
      <c r="K179" s="166">
        <f t="shared" ref="K179:K186" si="17">IF(SUM(I179:J179)&gt;0,1,0)</f>
        <v>0</v>
      </c>
      <c r="L179" s="156"/>
      <c r="M179" s="160" t="e">
        <f>IF(M178="","",IF(M178&lt;&gt;"119530",119530,""))</f>
        <v>#REF!</v>
      </c>
      <c r="N179" s="160" t="e">
        <f>VLOOKUP(M179,AccountFund_Tbl,2,FALSE)</f>
        <v>#REF!</v>
      </c>
    </row>
    <row r="180" spans="1:14" ht="15.75">
      <c r="A180" s="159"/>
      <c r="B180" s="167"/>
      <c r="C180" s="167"/>
      <c r="D180" s="161"/>
      <c r="E180" s="159"/>
      <c r="F180" s="162"/>
      <c r="G180" s="157"/>
      <c r="H180" s="163"/>
      <c r="I180" s="164"/>
      <c r="J180" s="165"/>
      <c r="K180" s="166">
        <f t="shared" si="17"/>
        <v>0</v>
      </c>
      <c r="L180" s="156"/>
      <c r="M180" s="156"/>
      <c r="N180" s="156"/>
    </row>
    <row r="181" spans="1:14" ht="15.75">
      <c r="A181" s="159"/>
      <c r="B181" s="167"/>
      <c r="C181" s="167"/>
      <c r="D181" s="161"/>
      <c r="E181" s="159"/>
      <c r="F181" s="162"/>
      <c r="G181" s="157"/>
      <c r="H181" s="163"/>
      <c r="I181" s="164"/>
      <c r="J181" s="165"/>
      <c r="K181" s="166">
        <f t="shared" si="17"/>
        <v>0</v>
      </c>
      <c r="L181" s="156"/>
      <c r="M181" s="156"/>
      <c r="N181" s="156"/>
    </row>
    <row r="182" spans="1:14" ht="15.75">
      <c r="A182" s="159"/>
      <c r="B182" s="167"/>
      <c r="C182" s="167"/>
      <c r="D182" s="161"/>
      <c r="E182" s="159"/>
      <c r="F182" s="162"/>
      <c r="G182" s="157"/>
      <c r="H182" s="163"/>
      <c r="I182" s="164"/>
      <c r="J182" s="165"/>
      <c r="K182" s="166">
        <f t="shared" si="17"/>
        <v>0</v>
      </c>
      <c r="L182" s="156"/>
      <c r="M182" s="156"/>
      <c r="N182" s="156"/>
    </row>
    <row r="183" spans="1:14" ht="15.75">
      <c r="K183" s="166">
        <f t="shared" si="17"/>
        <v>0</v>
      </c>
    </row>
    <row r="184" spans="1:14" ht="15.75">
      <c r="K184" s="166">
        <f t="shared" si="17"/>
        <v>0</v>
      </c>
    </row>
    <row r="185" spans="1:14" ht="15.75">
      <c r="K185" s="166">
        <f t="shared" si="17"/>
        <v>0</v>
      </c>
    </row>
    <row r="186" spans="1:14" ht="15.75">
      <c r="A186" t="s">
        <v>199</v>
      </c>
      <c r="K186" s="166">
        <f t="shared" si="17"/>
        <v>0</v>
      </c>
    </row>
    <row r="187" spans="1:14" ht="15.75">
      <c r="A187" s="159" t="s">
        <v>198</v>
      </c>
      <c r="B187" s="160" t="str">
        <f>IF(ISERROR(M187),"",M187)</f>
        <v/>
      </c>
      <c r="C187" s="160" t="e">
        <f>VLOOKUP(B187,AccountFund_Tbl,2,FALSE)</f>
        <v>#N/A</v>
      </c>
      <c r="D187" s="161"/>
      <c r="E187" s="159"/>
      <c r="F187" s="162">
        <f ca="1">TODAY()</f>
        <v>45355</v>
      </c>
      <c r="G187" s="157" t="str">
        <f>IF('IOC Input'!C210="","",'IOC Input'!Q210)</f>
        <v/>
      </c>
      <c r="H187" s="163" t="e">
        <f>IF('IOC Input'!#REF!&gt;=50000,RIGHT('IOC Input'!P210,6),"")</f>
        <v>#REF!</v>
      </c>
      <c r="I187" s="164" t="str">
        <f>IF(I188="",J188,"")</f>
        <v/>
      </c>
      <c r="J187" s="165" t="str">
        <f>IF(J188="",I188,"")</f>
        <v/>
      </c>
      <c r="K187" s="166">
        <f>IF(SUM(I187:J187)&gt;0,1,0)</f>
        <v>0</v>
      </c>
      <c r="L187" s="156"/>
      <c r="M187" s="160" t="e">
        <f>(IF(AND('IOC Input'!$C210="UCB",'IOC Input'!#REF!&gt;=50000),"119510",IF(AND('IOC Input'!$C210="UCSF",'IOC Input'!#REF!&gt;=50000),"119520",IF(AND('IOC Input'!$C210="UCLA",'IOC Input'!#REF!&gt;=50000),"119540",IF(AND('IOC Input'!$C210="UCR",'IOC Input'!#REF!&gt;=50000),"119550",IF(AND('IOC Input'!$C210="UCSD",'IOC Input'!#REF!&gt;=50000),"119560",IF(AND('IOC Input'!$C210="UCSC",'IOC Input'!#REF!&gt;=50000),"119570",IF(AND('IOC Input'!$C210="UCSB",'IOC Input'!#REF!&gt;=50000),"119580","")))))))&amp;IF(AND('IOC Input'!$C210="UCI",'IOC Input'!#REF!&gt;=50000),"119590",IF(AND('IOC Input'!$C210="UCM",'IOC Input'!#REF!&gt;=50000),"119591",IF(AND('IOC Input'!$C210="M-OP",'IOC Input'!#REF!&gt;=50000),"119545",""))))+0</f>
        <v>#REF!</v>
      </c>
      <c r="N187" s="160" t="e">
        <f>VLOOKUP(M187,AccountFund_Tbl,2,FALSE)</f>
        <v>#REF!</v>
      </c>
    </row>
    <row r="188" spans="1:14" ht="15.75">
      <c r="A188" s="159" t="s">
        <v>198</v>
      </c>
      <c r="B188" s="160" t="str">
        <f>IF(B187="","",IF(B187&lt;&gt;"119530",119530,""))</f>
        <v/>
      </c>
      <c r="C188" s="160" t="e">
        <f>VLOOKUP(B188,AccountFund_Tbl,2,FALSE)</f>
        <v>#N/A</v>
      </c>
      <c r="D188" s="161"/>
      <c r="E188" s="159"/>
      <c r="F188" s="162">
        <f ca="1">TODAY()</f>
        <v>45355</v>
      </c>
      <c r="G188" s="157" t="str">
        <f>IF('IOC Input'!C210="","",'IOC Input'!Q210)</f>
        <v/>
      </c>
      <c r="H188" s="163" t="e">
        <f>IF('IOC Input'!#REF!&gt;=50000,RIGHT('IOC Input'!P210,6),"")</f>
        <v>#REF!</v>
      </c>
      <c r="I188" s="164" t="str">
        <f>IF(AND('IOC Input'!$G210="1195000",'IOC Input'!$R210="C"),'IOC Input'!#REF!,"")</f>
        <v/>
      </c>
      <c r="J188" s="165" t="str">
        <f>IF(AND('IOC Input'!$G210="1195000",'IOC Input'!$R210="D"),'IOC Input'!#REF!,"")</f>
        <v/>
      </c>
      <c r="K188" s="166">
        <f t="shared" ref="K188:K195" si="18">IF(SUM(I188:J188)&gt;0,1,0)</f>
        <v>0</v>
      </c>
      <c r="L188" s="156"/>
      <c r="M188" s="160" t="e">
        <f>IF(M187="","",IF(M187&lt;&gt;"119530",119530,""))</f>
        <v>#REF!</v>
      </c>
      <c r="N188" s="160" t="e">
        <f>VLOOKUP(M188,AccountFund_Tbl,2,FALSE)</f>
        <v>#REF!</v>
      </c>
    </row>
    <row r="189" spans="1:14" ht="15.75">
      <c r="A189" s="159"/>
      <c r="B189" s="167"/>
      <c r="C189" s="167"/>
      <c r="D189" s="161"/>
      <c r="E189" s="159"/>
      <c r="F189" s="162"/>
      <c r="G189" s="157"/>
      <c r="H189" s="163"/>
      <c r="I189" s="164"/>
      <c r="J189" s="165"/>
      <c r="K189" s="166">
        <f t="shared" si="18"/>
        <v>0</v>
      </c>
      <c r="L189" s="156"/>
      <c r="M189" s="156"/>
      <c r="N189" s="156"/>
    </row>
    <row r="190" spans="1:14" ht="15.75">
      <c r="A190" s="159"/>
      <c r="B190" s="167"/>
      <c r="C190" s="167"/>
      <c r="D190" s="161"/>
      <c r="E190" s="159"/>
      <c r="F190" s="162"/>
      <c r="G190" s="157"/>
      <c r="H190" s="163"/>
      <c r="I190" s="164"/>
      <c r="J190" s="165"/>
      <c r="K190" s="166">
        <f t="shared" si="18"/>
        <v>0</v>
      </c>
      <c r="L190" s="156"/>
      <c r="M190" s="156"/>
      <c r="N190" s="156"/>
    </row>
    <row r="191" spans="1:14" ht="15.75">
      <c r="A191" s="159"/>
      <c r="B191" s="167"/>
      <c r="C191" s="167"/>
      <c r="D191" s="161"/>
      <c r="E191" s="159"/>
      <c r="F191" s="162"/>
      <c r="G191" s="157"/>
      <c r="H191" s="163"/>
      <c r="I191" s="164"/>
      <c r="J191" s="165"/>
      <c r="K191" s="166">
        <f t="shared" si="18"/>
        <v>0</v>
      </c>
      <c r="L191" s="156"/>
      <c r="M191" s="156"/>
      <c r="N191" s="156"/>
    </row>
    <row r="192" spans="1:14" ht="15.75">
      <c r="K192" s="166">
        <f t="shared" si="18"/>
        <v>0</v>
      </c>
    </row>
    <row r="193" spans="1:14" ht="15.75">
      <c r="K193" s="166">
        <f t="shared" si="18"/>
        <v>0</v>
      </c>
    </row>
    <row r="194" spans="1:14" ht="15.75">
      <c r="K194" s="166">
        <f t="shared" si="18"/>
        <v>0</v>
      </c>
    </row>
    <row r="195" spans="1:14" ht="15.75">
      <c r="A195" t="s">
        <v>199</v>
      </c>
      <c r="K195" s="166">
        <f t="shared" si="18"/>
        <v>0</v>
      </c>
    </row>
    <row r="196" spans="1:14" ht="15.75">
      <c r="A196" s="159" t="s">
        <v>198</v>
      </c>
      <c r="B196" s="160" t="str">
        <f>IF(ISERROR(M196),"",M196)</f>
        <v/>
      </c>
      <c r="C196" s="160" t="e">
        <f>VLOOKUP(B196,AccountFund_Tbl,2,FALSE)</f>
        <v>#N/A</v>
      </c>
      <c r="D196" s="161"/>
      <c r="E196" s="159"/>
      <c r="F196" s="162">
        <f ca="1">TODAY()</f>
        <v>45355</v>
      </c>
      <c r="G196" s="157" t="str">
        <f>IF('IOC Input'!C219="","",'IOC Input'!Q219)</f>
        <v/>
      </c>
      <c r="H196" s="163" t="e">
        <f>IF('IOC Input'!#REF!&gt;=50000,RIGHT('IOC Input'!P219,6),"")</f>
        <v>#REF!</v>
      </c>
      <c r="I196" s="164" t="str">
        <f>IF(I197="",J197,"")</f>
        <v/>
      </c>
      <c r="J196" s="165" t="str">
        <f>IF(J197="",I197,"")</f>
        <v/>
      </c>
      <c r="K196" s="166">
        <f>IF(SUM(I196:J196)&gt;0,1,0)</f>
        <v>0</v>
      </c>
      <c r="L196" s="156"/>
      <c r="M196" s="160" t="e">
        <f>(IF(AND('IOC Input'!$C219="UCB",'IOC Input'!#REF!&gt;=50000),"119510",IF(AND('IOC Input'!$C219="UCSF",'IOC Input'!#REF!&gt;=50000),"119520",IF(AND('IOC Input'!$C219="UCLA",'IOC Input'!#REF!&gt;=50000),"119540",IF(AND('IOC Input'!$C219="UCR",'IOC Input'!#REF!&gt;=50000),"119550",IF(AND('IOC Input'!$C219="UCSD",'IOC Input'!#REF!&gt;=50000),"119560",IF(AND('IOC Input'!$C219="UCSC",'IOC Input'!#REF!&gt;=50000),"119570",IF(AND('IOC Input'!$C219="UCSB",'IOC Input'!#REF!&gt;=50000),"119580","")))))))&amp;IF(AND('IOC Input'!$C219="UCI",'IOC Input'!#REF!&gt;=50000),"119590",IF(AND('IOC Input'!$C219="UCM",'IOC Input'!#REF!&gt;=50000),"119591",IF(AND('IOC Input'!$C219="M-OP",'IOC Input'!#REF!&gt;=50000),"119545",""))))+0</f>
        <v>#REF!</v>
      </c>
      <c r="N196" s="160" t="e">
        <f>VLOOKUP(M196,AccountFund_Tbl,2,FALSE)</f>
        <v>#REF!</v>
      </c>
    </row>
    <row r="197" spans="1:14" ht="15.75">
      <c r="A197" s="159" t="s">
        <v>198</v>
      </c>
      <c r="B197" s="160" t="str">
        <f>IF(B196="","",IF(B196&lt;&gt;"119530",119530,""))</f>
        <v/>
      </c>
      <c r="C197" s="160" t="e">
        <f>VLOOKUP(B197,AccountFund_Tbl,2,FALSE)</f>
        <v>#N/A</v>
      </c>
      <c r="D197" s="161"/>
      <c r="E197" s="159"/>
      <c r="F197" s="162">
        <f ca="1">TODAY()</f>
        <v>45355</v>
      </c>
      <c r="G197" s="157" t="str">
        <f>IF('IOC Input'!C219="","",'IOC Input'!Q219)</f>
        <v/>
      </c>
      <c r="H197" s="163" t="e">
        <f>IF('IOC Input'!#REF!&gt;=50000,RIGHT('IOC Input'!P219,6),"")</f>
        <v>#REF!</v>
      </c>
      <c r="I197" s="164" t="str">
        <f>IF(AND('IOC Input'!$G219="1195000",'IOC Input'!$R219="C"),'IOC Input'!#REF!,"")</f>
        <v/>
      </c>
      <c r="J197" s="165" t="str">
        <f>IF(AND('IOC Input'!$G219="1195000",'IOC Input'!$R219="D"),'IOC Input'!#REF!,"")</f>
        <v/>
      </c>
      <c r="K197" s="166">
        <f t="shared" ref="K197:K204" si="19">IF(SUM(I197:J197)&gt;0,1,0)</f>
        <v>0</v>
      </c>
      <c r="L197" s="156"/>
      <c r="M197" s="160" t="e">
        <f>IF(M196="","",IF(M196&lt;&gt;"119530",119530,""))</f>
        <v>#REF!</v>
      </c>
      <c r="N197" s="160" t="e">
        <f>VLOOKUP(M197,AccountFund_Tbl,2,FALSE)</f>
        <v>#REF!</v>
      </c>
    </row>
    <row r="198" spans="1:14" ht="15.75">
      <c r="A198" s="159"/>
      <c r="B198" s="167"/>
      <c r="C198" s="167"/>
      <c r="D198" s="161"/>
      <c r="E198" s="159"/>
      <c r="F198" s="162"/>
      <c r="G198" s="157"/>
      <c r="H198" s="163"/>
      <c r="I198" s="164"/>
      <c r="J198" s="165"/>
      <c r="K198" s="166">
        <f t="shared" si="19"/>
        <v>0</v>
      </c>
      <c r="L198" s="156"/>
      <c r="M198" s="156"/>
      <c r="N198" s="156"/>
    </row>
    <row r="199" spans="1:14" ht="15.75">
      <c r="A199" s="159"/>
      <c r="B199" s="167"/>
      <c r="C199" s="167"/>
      <c r="D199" s="161"/>
      <c r="E199" s="159"/>
      <c r="F199" s="162"/>
      <c r="G199" s="157"/>
      <c r="H199" s="163"/>
      <c r="I199" s="164"/>
      <c r="J199" s="165"/>
      <c r="K199" s="166">
        <f t="shared" si="19"/>
        <v>0</v>
      </c>
      <c r="L199" s="156"/>
      <c r="M199" s="156"/>
      <c r="N199" s="156"/>
    </row>
    <row r="200" spans="1:14" ht="15.75">
      <c r="A200" s="159"/>
      <c r="B200" s="167"/>
      <c r="C200" s="167"/>
      <c r="D200" s="161"/>
      <c r="E200" s="159"/>
      <c r="F200" s="162"/>
      <c r="G200" s="157"/>
      <c r="H200" s="163"/>
      <c r="I200" s="164"/>
      <c r="J200" s="165"/>
      <c r="K200" s="166">
        <f t="shared" si="19"/>
        <v>0</v>
      </c>
      <c r="L200" s="156"/>
      <c r="M200" s="156"/>
      <c r="N200" s="156"/>
    </row>
    <row r="201" spans="1:14" ht="15.75">
      <c r="K201" s="166">
        <f t="shared" si="19"/>
        <v>0</v>
      </c>
    </row>
    <row r="202" spans="1:14" ht="15.75">
      <c r="K202" s="166">
        <f t="shared" si="19"/>
        <v>0</v>
      </c>
    </row>
    <row r="203" spans="1:14" ht="15.75">
      <c r="K203" s="166">
        <f t="shared" si="19"/>
        <v>0</v>
      </c>
    </row>
    <row r="204" spans="1:14" ht="15.75">
      <c r="A204" t="s">
        <v>199</v>
      </c>
      <c r="K204" s="166">
        <f t="shared" si="19"/>
        <v>0</v>
      </c>
    </row>
    <row r="205" spans="1:14" ht="15.75">
      <c r="A205" s="159" t="s">
        <v>198</v>
      </c>
      <c r="B205" s="160" t="str">
        <f>IF(ISERROR(M205),"",M205)</f>
        <v/>
      </c>
      <c r="C205" s="160" t="e">
        <f>VLOOKUP(B205,AccountFund_Tbl,2,FALSE)</f>
        <v>#N/A</v>
      </c>
      <c r="D205" s="161"/>
      <c r="E205" s="159"/>
      <c r="F205" s="162">
        <f ca="1">TODAY()</f>
        <v>45355</v>
      </c>
      <c r="G205" s="157" t="str">
        <f>IF('IOC Input'!C228="","",'IOC Input'!Q228)</f>
        <v/>
      </c>
      <c r="H205" s="163" t="e">
        <f>IF('IOC Input'!#REF!&gt;=50000,RIGHT('IOC Input'!P228,6),"")</f>
        <v>#REF!</v>
      </c>
      <c r="I205" s="164" t="str">
        <f>IF(I206="",J206,"")</f>
        <v/>
      </c>
      <c r="J205" s="165" t="str">
        <f>IF(J206="",I206,"")</f>
        <v/>
      </c>
      <c r="K205" s="166">
        <f>IF(SUM(I205:J205)&gt;0,1,0)</f>
        <v>0</v>
      </c>
      <c r="L205" s="156"/>
      <c r="M205" s="160" t="e">
        <f>(IF(AND('IOC Input'!$C228="UCB",'IOC Input'!#REF!&gt;=50000),"119510",IF(AND('IOC Input'!$C228="UCSF",'IOC Input'!#REF!&gt;=50000),"119520",IF(AND('IOC Input'!$C228="UCLA",'IOC Input'!#REF!&gt;=50000),"119540",IF(AND('IOC Input'!$C228="UCR",'IOC Input'!#REF!&gt;=50000),"119550",IF(AND('IOC Input'!$C228="UCSD",'IOC Input'!#REF!&gt;=50000),"119560",IF(AND('IOC Input'!$C228="UCSC",'IOC Input'!#REF!&gt;=50000),"119570",IF(AND('IOC Input'!$C228="UCSB",'IOC Input'!#REF!&gt;=50000),"119580","")))))))&amp;IF(AND('IOC Input'!$C228="UCI",'IOC Input'!#REF!&gt;=50000),"119590",IF(AND('IOC Input'!$C228="UCM",'IOC Input'!#REF!&gt;=50000),"119591",IF(AND('IOC Input'!$C228="M-OP",'IOC Input'!#REF!&gt;=50000),"119545",""))))+0</f>
        <v>#REF!</v>
      </c>
      <c r="N205" s="160" t="e">
        <f>VLOOKUP(M205,AccountFund_Tbl,2,FALSE)</f>
        <v>#REF!</v>
      </c>
    </row>
    <row r="206" spans="1:14" ht="15.75">
      <c r="A206" s="159" t="s">
        <v>198</v>
      </c>
      <c r="B206" s="160" t="str">
        <f>IF(B205="","",IF(B205&lt;&gt;"119530",119530,""))</f>
        <v/>
      </c>
      <c r="C206" s="160" t="e">
        <f>VLOOKUP(B206,AccountFund_Tbl,2,FALSE)</f>
        <v>#N/A</v>
      </c>
      <c r="D206" s="161"/>
      <c r="E206" s="159"/>
      <c r="F206" s="162">
        <f ca="1">TODAY()</f>
        <v>45355</v>
      </c>
      <c r="G206" s="157" t="str">
        <f>IF('IOC Input'!C228="","",'IOC Input'!Q228)</f>
        <v/>
      </c>
      <c r="H206" s="163" t="e">
        <f>IF('IOC Input'!#REF!&gt;=50000,RIGHT('IOC Input'!P228,6),"")</f>
        <v>#REF!</v>
      </c>
      <c r="I206" s="164" t="str">
        <f>IF(AND('IOC Input'!$G228="1195000",'IOC Input'!$R228="C"),'IOC Input'!#REF!,"")</f>
        <v/>
      </c>
      <c r="J206" s="165" t="str">
        <f>IF(AND('IOC Input'!$G228="1195000",'IOC Input'!$R228="D"),'IOC Input'!#REF!,"")</f>
        <v/>
      </c>
      <c r="K206" s="166">
        <f t="shared" ref="K206:K213" si="20">IF(SUM(I206:J206)&gt;0,1,0)</f>
        <v>0</v>
      </c>
      <c r="L206" s="156"/>
      <c r="M206" s="160" t="e">
        <f>IF(M205="","",IF(M205&lt;&gt;"119530",119530,""))</f>
        <v>#REF!</v>
      </c>
      <c r="N206" s="160" t="e">
        <f>VLOOKUP(M206,AccountFund_Tbl,2,FALSE)</f>
        <v>#REF!</v>
      </c>
    </row>
    <row r="207" spans="1:14" ht="15.75">
      <c r="A207" s="159"/>
      <c r="B207" s="167"/>
      <c r="C207" s="167"/>
      <c r="D207" s="161"/>
      <c r="E207" s="159"/>
      <c r="F207" s="162"/>
      <c r="G207" s="157"/>
      <c r="H207" s="163"/>
      <c r="I207" s="164"/>
      <c r="J207" s="165"/>
      <c r="K207" s="166">
        <f t="shared" si="20"/>
        <v>0</v>
      </c>
      <c r="L207" s="156"/>
      <c r="M207" s="156"/>
      <c r="N207" s="156"/>
    </row>
    <row r="208" spans="1:14" ht="15.75">
      <c r="A208" s="159"/>
      <c r="B208" s="167"/>
      <c r="C208" s="167"/>
      <c r="D208" s="161"/>
      <c r="E208" s="159"/>
      <c r="F208" s="162"/>
      <c r="G208" s="157"/>
      <c r="H208" s="163"/>
      <c r="I208" s="164"/>
      <c r="J208" s="165"/>
      <c r="K208" s="166">
        <f t="shared" si="20"/>
        <v>0</v>
      </c>
      <c r="L208" s="156"/>
      <c r="M208" s="156"/>
      <c r="N208" s="156"/>
    </row>
    <row r="209" spans="1:14" ht="15.75">
      <c r="A209" s="159"/>
      <c r="B209" s="167"/>
      <c r="C209" s="167"/>
      <c r="D209" s="161"/>
      <c r="E209" s="159"/>
      <c r="F209" s="162"/>
      <c r="G209" s="157"/>
      <c r="H209" s="163"/>
      <c r="I209" s="164"/>
      <c r="J209" s="165"/>
      <c r="K209" s="166">
        <f t="shared" si="20"/>
        <v>0</v>
      </c>
      <c r="L209" s="156"/>
      <c r="M209" s="156"/>
      <c r="N209" s="156"/>
    </row>
    <row r="210" spans="1:14" ht="15.75">
      <c r="K210" s="166">
        <f t="shared" si="20"/>
        <v>0</v>
      </c>
    </row>
    <row r="211" spans="1:14" ht="15.75">
      <c r="K211" s="166">
        <f t="shared" si="20"/>
        <v>0</v>
      </c>
    </row>
    <row r="212" spans="1:14" ht="15.75">
      <c r="K212" s="166">
        <f t="shared" si="20"/>
        <v>0</v>
      </c>
    </row>
    <row r="213" spans="1:14" ht="15.75">
      <c r="A213" t="s">
        <v>199</v>
      </c>
      <c r="K213" s="166">
        <f t="shared" si="20"/>
        <v>0</v>
      </c>
    </row>
    <row r="214" spans="1:14" ht="15.75">
      <c r="A214" s="159" t="s">
        <v>198</v>
      </c>
      <c r="B214" s="160" t="str">
        <f>IF(ISERROR(M214),"",M214)</f>
        <v/>
      </c>
      <c r="C214" s="160" t="e">
        <f>VLOOKUP(B214,AccountFund_Tbl,2,FALSE)</f>
        <v>#N/A</v>
      </c>
      <c r="D214" s="161"/>
      <c r="E214" s="159"/>
      <c r="F214" s="162">
        <f ca="1">TODAY()</f>
        <v>45355</v>
      </c>
      <c r="G214" s="157" t="str">
        <f>IF('IOC Input'!C237="","",'IOC Input'!Q237)</f>
        <v/>
      </c>
      <c r="H214" s="163" t="e">
        <f>IF('IOC Input'!#REF!&gt;=50000,RIGHT('IOC Input'!P237,6),"")</f>
        <v>#REF!</v>
      </c>
      <c r="I214" s="164" t="str">
        <f>IF(I215="",J215,"")</f>
        <v/>
      </c>
      <c r="J214" s="165" t="str">
        <f>IF(J215="",I215,"")</f>
        <v/>
      </c>
      <c r="K214" s="166">
        <f>IF(SUM(I214:J214)&gt;0,1,0)</f>
        <v>0</v>
      </c>
      <c r="L214" s="156"/>
      <c r="M214" s="160" t="e">
        <f>(IF(AND('IOC Input'!$C237="UCB",'IOC Input'!#REF!&gt;=50000),"119510",IF(AND('IOC Input'!$C237="UCSF",'IOC Input'!#REF!&gt;=50000),"119520",IF(AND('IOC Input'!$C237="UCLA",'IOC Input'!#REF!&gt;=50000),"119540",IF(AND('IOC Input'!$C237="UCR",'IOC Input'!#REF!&gt;=50000),"119550",IF(AND('IOC Input'!$C237="UCSD",'IOC Input'!#REF!&gt;=50000),"119560",IF(AND('IOC Input'!$C237="UCSC",'IOC Input'!#REF!&gt;=50000),"119570",IF(AND('IOC Input'!$C237="UCSB",'IOC Input'!#REF!&gt;=50000),"119580","")))))))&amp;IF(AND('IOC Input'!$C237="UCI",'IOC Input'!#REF!&gt;=50000),"119590",IF(AND('IOC Input'!$C237="UCM",'IOC Input'!#REF!&gt;=50000),"119591",IF(AND('IOC Input'!$C237="M-OP",'IOC Input'!#REF!&gt;=50000),"119545",""))))+0</f>
        <v>#REF!</v>
      </c>
      <c r="N214" s="160" t="e">
        <f>VLOOKUP(M214,AccountFund_Tbl,2,FALSE)</f>
        <v>#REF!</v>
      </c>
    </row>
    <row r="215" spans="1:14" ht="15.75">
      <c r="A215" s="159" t="s">
        <v>198</v>
      </c>
      <c r="B215" s="160" t="str">
        <f>IF(B214="","",IF(B214&lt;&gt;"119530",119530,""))</f>
        <v/>
      </c>
      <c r="C215" s="160" t="e">
        <f>VLOOKUP(B215,AccountFund_Tbl,2,FALSE)</f>
        <v>#N/A</v>
      </c>
      <c r="D215" s="161"/>
      <c r="E215" s="159"/>
      <c r="F215" s="162">
        <f ca="1">TODAY()</f>
        <v>45355</v>
      </c>
      <c r="G215" s="157" t="str">
        <f>IF('IOC Input'!C237="","",'IOC Input'!Q237)</f>
        <v/>
      </c>
      <c r="H215" s="163" t="e">
        <f>IF('IOC Input'!#REF!&gt;=50000,RIGHT('IOC Input'!P237,6),"")</f>
        <v>#REF!</v>
      </c>
      <c r="I215" s="164" t="str">
        <f>IF(AND('IOC Input'!$G237="1195000",'IOC Input'!$R237="C"),'IOC Input'!#REF!,"")</f>
        <v/>
      </c>
      <c r="J215" s="165" t="str">
        <f>IF(AND('IOC Input'!$G237="1195000",'IOC Input'!$R237="D"),'IOC Input'!#REF!,"")</f>
        <v/>
      </c>
      <c r="K215" s="166">
        <f t="shared" ref="K215:K222" si="21">IF(SUM(I215:J215)&gt;0,1,0)</f>
        <v>0</v>
      </c>
      <c r="L215" s="156"/>
      <c r="M215" s="160" t="e">
        <f>IF(M214="","",IF(M214&lt;&gt;"119530",119530,""))</f>
        <v>#REF!</v>
      </c>
      <c r="N215" s="160" t="e">
        <f>VLOOKUP(M215,AccountFund_Tbl,2,FALSE)</f>
        <v>#REF!</v>
      </c>
    </row>
    <row r="216" spans="1:14" ht="15.75">
      <c r="A216" s="159"/>
      <c r="B216" s="167"/>
      <c r="C216" s="167"/>
      <c r="D216" s="161"/>
      <c r="E216" s="159"/>
      <c r="F216" s="162"/>
      <c r="G216" s="157"/>
      <c r="H216" s="163"/>
      <c r="I216" s="164"/>
      <c r="J216" s="165"/>
      <c r="K216" s="166">
        <f t="shared" si="21"/>
        <v>0</v>
      </c>
      <c r="L216" s="156"/>
      <c r="M216" s="156"/>
      <c r="N216" s="156"/>
    </row>
    <row r="217" spans="1:14" ht="15.75">
      <c r="A217" s="159"/>
      <c r="B217" s="167"/>
      <c r="C217" s="167"/>
      <c r="D217" s="161"/>
      <c r="E217" s="159"/>
      <c r="F217" s="162"/>
      <c r="G217" s="157"/>
      <c r="H217" s="163"/>
      <c r="I217" s="164"/>
      <c r="J217" s="165"/>
      <c r="K217" s="166">
        <f t="shared" si="21"/>
        <v>0</v>
      </c>
      <c r="L217" s="156"/>
      <c r="M217" s="156"/>
      <c r="N217" s="156"/>
    </row>
    <row r="218" spans="1:14" ht="15.75">
      <c r="A218" s="159"/>
      <c r="B218" s="167"/>
      <c r="C218" s="167"/>
      <c r="D218" s="161"/>
      <c r="E218" s="159"/>
      <c r="F218" s="162"/>
      <c r="G218" s="157"/>
      <c r="H218" s="163"/>
      <c r="I218" s="164"/>
      <c r="J218" s="165"/>
      <c r="K218" s="166">
        <f t="shared" si="21"/>
        <v>0</v>
      </c>
      <c r="L218" s="156"/>
      <c r="M218" s="156"/>
      <c r="N218" s="156"/>
    </row>
    <row r="219" spans="1:14" ht="15.75">
      <c r="K219" s="166">
        <f t="shared" si="21"/>
        <v>0</v>
      </c>
    </row>
    <row r="220" spans="1:14" ht="15.75">
      <c r="K220" s="166">
        <f t="shared" si="21"/>
        <v>0</v>
      </c>
    </row>
    <row r="221" spans="1:14" ht="15.75">
      <c r="K221" s="166">
        <f t="shared" si="21"/>
        <v>0</v>
      </c>
    </row>
    <row r="222" spans="1:14" ht="15.75">
      <c r="A222" t="s">
        <v>199</v>
      </c>
      <c r="K222" s="166">
        <f t="shared" si="21"/>
        <v>0</v>
      </c>
    </row>
    <row r="223" spans="1:14" ht="15.75">
      <c r="A223" s="159" t="s">
        <v>198</v>
      </c>
      <c r="B223" s="160" t="str">
        <f>IF(ISERROR(M223),"",M223)</f>
        <v/>
      </c>
      <c r="C223" s="160" t="e">
        <f>VLOOKUP(B223,AccountFund_Tbl,2,FALSE)</f>
        <v>#N/A</v>
      </c>
      <c r="D223" s="161"/>
      <c r="E223" s="159"/>
      <c r="F223" s="162">
        <f ca="1">TODAY()</f>
        <v>45355</v>
      </c>
      <c r="G223" s="157" t="str">
        <f>IF('IOC Input'!C246="","",'IOC Input'!Q246)</f>
        <v/>
      </c>
      <c r="H223" s="163" t="e">
        <f>IF('IOC Input'!#REF!&gt;=50000,RIGHT('IOC Input'!P246,6),"")</f>
        <v>#REF!</v>
      </c>
      <c r="I223" s="164" t="str">
        <f>IF(I224="",J224,"")</f>
        <v/>
      </c>
      <c r="J223" s="165" t="str">
        <f>IF(J224="",I224,"")</f>
        <v/>
      </c>
      <c r="K223" s="166">
        <f>IF(SUM(I223:J223)&gt;0,1,0)</f>
        <v>0</v>
      </c>
      <c r="L223" s="156"/>
      <c r="M223" s="160" t="e">
        <f>(IF(AND('IOC Input'!$C246="UCB",'IOC Input'!#REF!&gt;=50000),"119510",IF(AND('IOC Input'!$C246="UCSF",'IOC Input'!#REF!&gt;=50000),"119520",IF(AND('IOC Input'!$C246="UCLA",'IOC Input'!#REF!&gt;=50000),"119540",IF(AND('IOC Input'!$C246="UCR",'IOC Input'!#REF!&gt;=50000),"119550",IF(AND('IOC Input'!$C246="UCSD",'IOC Input'!#REF!&gt;=50000),"119560",IF(AND('IOC Input'!$C246="UCSC",'IOC Input'!#REF!&gt;=50000),"119570",IF(AND('IOC Input'!$C246="UCSB",'IOC Input'!#REF!&gt;=50000),"119580","")))))))&amp;IF(AND('IOC Input'!$C246="UCI",'IOC Input'!#REF!&gt;=50000),"119590",IF(AND('IOC Input'!$C246="UCM",'IOC Input'!#REF!&gt;=50000),"119591",IF(AND('IOC Input'!$C246="M-OP",'IOC Input'!#REF!&gt;=50000),"119545",""))))+0</f>
        <v>#REF!</v>
      </c>
      <c r="N223" s="160" t="e">
        <f>VLOOKUP(M223,AccountFund_Tbl,2,FALSE)</f>
        <v>#REF!</v>
      </c>
    </row>
    <row r="224" spans="1:14" ht="15.75">
      <c r="A224" s="159" t="s">
        <v>198</v>
      </c>
      <c r="B224" s="160" t="str">
        <f>IF(B223="","",IF(B223&lt;&gt;"119530",119530,""))</f>
        <v/>
      </c>
      <c r="C224" s="160" t="e">
        <f>VLOOKUP(B224,AccountFund_Tbl,2,FALSE)</f>
        <v>#N/A</v>
      </c>
      <c r="D224" s="161"/>
      <c r="E224" s="159"/>
      <c r="F224" s="162">
        <f ca="1">TODAY()</f>
        <v>45355</v>
      </c>
      <c r="G224" s="157" t="str">
        <f>IF('IOC Input'!C246="","",'IOC Input'!Q246)</f>
        <v/>
      </c>
      <c r="H224" s="163" t="e">
        <f>IF('IOC Input'!#REF!&gt;=50000,RIGHT('IOC Input'!P246,6),"")</f>
        <v>#REF!</v>
      </c>
      <c r="I224" s="164" t="str">
        <f>IF(AND('IOC Input'!$G246="1195000",'IOC Input'!$R246="C"),'IOC Input'!#REF!,"")</f>
        <v/>
      </c>
      <c r="J224" s="165" t="str">
        <f>IF(AND('IOC Input'!$G246="1195000",'IOC Input'!$R246="D"),'IOC Input'!#REF!,"")</f>
        <v/>
      </c>
      <c r="K224" s="166">
        <f t="shared" ref="K224:K231" si="22">IF(SUM(I224:J224)&gt;0,1,0)</f>
        <v>0</v>
      </c>
      <c r="L224" s="156"/>
      <c r="M224" s="160" t="e">
        <f>IF(M223="","",IF(M223&lt;&gt;"119530",119530,""))</f>
        <v>#REF!</v>
      </c>
      <c r="N224" s="160" t="e">
        <f>VLOOKUP(M224,AccountFund_Tbl,2,FALSE)</f>
        <v>#REF!</v>
      </c>
    </row>
    <row r="225" spans="1:14" ht="15.75">
      <c r="A225" s="159"/>
      <c r="B225" s="167"/>
      <c r="C225" s="167"/>
      <c r="D225" s="161"/>
      <c r="E225" s="159"/>
      <c r="F225" s="162"/>
      <c r="G225" s="157"/>
      <c r="H225" s="163"/>
      <c r="I225" s="164"/>
      <c r="J225" s="165"/>
      <c r="K225" s="166">
        <f t="shared" si="22"/>
        <v>0</v>
      </c>
      <c r="L225" s="156"/>
      <c r="M225" s="156"/>
      <c r="N225" s="156"/>
    </row>
    <row r="226" spans="1:14" ht="15.75">
      <c r="A226" s="159"/>
      <c r="B226" s="167"/>
      <c r="C226" s="167"/>
      <c r="D226" s="161"/>
      <c r="E226" s="159"/>
      <c r="F226" s="162"/>
      <c r="G226" s="157"/>
      <c r="H226" s="163"/>
      <c r="I226" s="164"/>
      <c r="J226" s="165"/>
      <c r="K226" s="166">
        <f t="shared" si="22"/>
        <v>0</v>
      </c>
      <c r="L226" s="156"/>
      <c r="M226" s="156"/>
      <c r="N226" s="156"/>
    </row>
    <row r="227" spans="1:14" ht="15.75">
      <c r="A227" s="159"/>
      <c r="B227" s="167"/>
      <c r="C227" s="167"/>
      <c r="D227" s="161"/>
      <c r="E227" s="159"/>
      <c r="F227" s="162"/>
      <c r="G227" s="157"/>
      <c r="H227" s="163"/>
      <c r="I227" s="164"/>
      <c r="J227" s="165"/>
      <c r="K227" s="166">
        <f t="shared" si="22"/>
        <v>0</v>
      </c>
      <c r="L227" s="156"/>
      <c r="M227" s="156"/>
      <c r="N227" s="156"/>
    </row>
    <row r="228" spans="1:14" ht="15.75">
      <c r="K228" s="166">
        <f t="shared" si="22"/>
        <v>0</v>
      </c>
    </row>
    <row r="229" spans="1:14" ht="15.75">
      <c r="K229" s="166">
        <f t="shared" si="22"/>
        <v>0</v>
      </c>
    </row>
    <row r="230" spans="1:14" ht="15.75">
      <c r="K230" s="166">
        <f t="shared" si="22"/>
        <v>0</v>
      </c>
    </row>
    <row r="231" spans="1:14" ht="15.75">
      <c r="A231" t="s">
        <v>199</v>
      </c>
      <c r="K231" s="166">
        <f t="shared" si="22"/>
        <v>0</v>
      </c>
    </row>
    <row r="232" spans="1:14" ht="15.75">
      <c r="A232" s="159" t="s">
        <v>198</v>
      </c>
      <c r="B232" s="160" t="str">
        <f>IF(ISERROR(M232),"",M232)</f>
        <v/>
      </c>
      <c r="C232" s="160" t="e">
        <f>VLOOKUP(B232,AccountFund_Tbl,2,FALSE)</f>
        <v>#N/A</v>
      </c>
      <c r="D232" s="161"/>
      <c r="E232" s="159"/>
      <c r="F232" s="162">
        <f ca="1">TODAY()</f>
        <v>45355</v>
      </c>
      <c r="G232" s="157" t="str">
        <f>IF('IOC Input'!C255="","",'IOC Input'!Q255)</f>
        <v/>
      </c>
      <c r="H232" s="163" t="e">
        <f>IF('IOC Input'!#REF!&gt;=50000,RIGHT('IOC Input'!P255,6),"")</f>
        <v>#REF!</v>
      </c>
      <c r="I232" s="164" t="str">
        <f>IF(I233="",J233,"")</f>
        <v/>
      </c>
      <c r="J232" s="165" t="str">
        <f>IF(J233="",I233,"")</f>
        <v/>
      </c>
      <c r="K232" s="166">
        <f>IF(SUM(I232:J232)&gt;0,1,0)</f>
        <v>0</v>
      </c>
      <c r="L232" s="156"/>
      <c r="M232" s="160" t="e">
        <f>(IF(AND('IOC Input'!$C255="UCB",'IOC Input'!#REF!&gt;=50000),"119510",IF(AND('IOC Input'!$C255="UCSF",'IOC Input'!#REF!&gt;=50000),"119520",IF(AND('IOC Input'!$C255="UCLA",'IOC Input'!#REF!&gt;=50000),"119540",IF(AND('IOC Input'!$C255="UCR",'IOC Input'!#REF!&gt;=50000),"119550",IF(AND('IOC Input'!$C255="UCSD",'IOC Input'!#REF!&gt;=50000),"119560",IF(AND('IOC Input'!$C255="UCSC",'IOC Input'!#REF!&gt;=50000),"119570",IF(AND('IOC Input'!$C255="UCSB",'IOC Input'!#REF!&gt;=50000),"119580","")))))))&amp;IF(AND('IOC Input'!$C255="UCI",'IOC Input'!#REF!&gt;=50000),"119590",IF(AND('IOC Input'!$C255="UCM",'IOC Input'!#REF!&gt;=50000),"119591",IF(AND('IOC Input'!$C255="M-OP",'IOC Input'!#REF!&gt;=50000),"119545",""))))+0</f>
        <v>#REF!</v>
      </c>
      <c r="N232" s="160" t="e">
        <f>VLOOKUP(M232,AccountFund_Tbl,2,FALSE)</f>
        <v>#REF!</v>
      </c>
    </row>
    <row r="233" spans="1:14" ht="15.75">
      <c r="A233" s="159" t="s">
        <v>198</v>
      </c>
      <c r="B233" s="160" t="str">
        <f>IF(B232="","",IF(B232&lt;&gt;"119530",119530,""))</f>
        <v/>
      </c>
      <c r="C233" s="160" t="e">
        <f>VLOOKUP(B233,AccountFund_Tbl,2,FALSE)</f>
        <v>#N/A</v>
      </c>
      <c r="D233" s="161"/>
      <c r="E233" s="159"/>
      <c r="F233" s="162">
        <f ca="1">TODAY()</f>
        <v>45355</v>
      </c>
      <c r="G233" s="157" t="str">
        <f>IF('IOC Input'!C255="","",'IOC Input'!Q255)</f>
        <v/>
      </c>
      <c r="H233" s="163" t="e">
        <f>IF('IOC Input'!#REF!&gt;=50000,RIGHT('IOC Input'!P255,6),"")</f>
        <v>#REF!</v>
      </c>
      <c r="I233" s="164" t="str">
        <f>IF(AND('IOC Input'!$G255="1195000",'IOC Input'!$R255="C"),'IOC Input'!#REF!,"")</f>
        <v/>
      </c>
      <c r="J233" s="165" t="str">
        <f>IF(AND('IOC Input'!$G255="1195000",'IOC Input'!$R255="D"),'IOC Input'!#REF!,"")</f>
        <v/>
      </c>
      <c r="K233" s="166">
        <f t="shared" ref="K233:K240" si="23">IF(SUM(I233:J233)&gt;0,1,0)</f>
        <v>0</v>
      </c>
      <c r="L233" s="156"/>
      <c r="M233" s="160" t="e">
        <f>IF(M232="","",IF(M232&lt;&gt;"119530",119530,""))</f>
        <v>#REF!</v>
      </c>
      <c r="N233" s="160" t="e">
        <f>VLOOKUP(M233,AccountFund_Tbl,2,FALSE)</f>
        <v>#REF!</v>
      </c>
    </row>
    <row r="234" spans="1:14" ht="15.75">
      <c r="A234" s="159"/>
      <c r="B234" s="167"/>
      <c r="C234" s="167"/>
      <c r="D234" s="161"/>
      <c r="E234" s="159"/>
      <c r="F234" s="162"/>
      <c r="G234" s="157"/>
      <c r="H234" s="163"/>
      <c r="I234" s="164"/>
      <c r="J234" s="165"/>
      <c r="K234" s="166">
        <f t="shared" si="23"/>
        <v>0</v>
      </c>
      <c r="L234" s="156"/>
      <c r="M234" s="156"/>
      <c r="N234" s="156"/>
    </row>
    <row r="235" spans="1:14" ht="15.75">
      <c r="A235" s="159"/>
      <c r="B235" s="167"/>
      <c r="C235" s="167"/>
      <c r="D235" s="161"/>
      <c r="E235" s="159"/>
      <c r="F235" s="162"/>
      <c r="G235" s="157"/>
      <c r="H235" s="163"/>
      <c r="I235" s="164"/>
      <c r="J235" s="165"/>
      <c r="K235" s="166">
        <f t="shared" si="23"/>
        <v>0</v>
      </c>
      <c r="L235" s="156"/>
      <c r="M235" s="156"/>
      <c r="N235" s="156"/>
    </row>
    <row r="236" spans="1:14" ht="15.75">
      <c r="A236" s="159"/>
      <c r="B236" s="167"/>
      <c r="C236" s="167"/>
      <c r="D236" s="161"/>
      <c r="E236" s="159"/>
      <c r="F236" s="162"/>
      <c r="G236" s="157"/>
      <c r="H236" s="163"/>
      <c r="I236" s="164"/>
      <c r="J236" s="165"/>
      <c r="K236" s="166">
        <f t="shared" si="23"/>
        <v>0</v>
      </c>
      <c r="L236" s="156"/>
      <c r="M236" s="156"/>
      <c r="N236" s="156"/>
    </row>
    <row r="237" spans="1:14" ht="15.75">
      <c r="K237" s="166">
        <f t="shared" si="23"/>
        <v>0</v>
      </c>
    </row>
    <row r="238" spans="1:14" ht="15.75">
      <c r="K238" s="166">
        <f t="shared" si="23"/>
        <v>0</v>
      </c>
    </row>
    <row r="239" spans="1:14" ht="15.75">
      <c r="K239" s="166">
        <f t="shared" si="23"/>
        <v>0</v>
      </c>
    </row>
    <row r="240" spans="1:14" ht="15.75">
      <c r="A240" t="s">
        <v>199</v>
      </c>
      <c r="K240" s="166">
        <f t="shared" si="23"/>
        <v>0</v>
      </c>
    </row>
    <row r="241" spans="1:14" ht="15.75">
      <c r="A241" s="159" t="s">
        <v>198</v>
      </c>
      <c r="B241" s="160" t="str">
        <f>IF(ISERROR(M241),"",M241)</f>
        <v/>
      </c>
      <c r="C241" s="160" t="e">
        <f>VLOOKUP(B241,AccountFund_Tbl,2,FALSE)</f>
        <v>#N/A</v>
      </c>
      <c r="D241" s="161"/>
      <c r="E241" s="159"/>
      <c r="F241" s="162">
        <f ca="1">TODAY()</f>
        <v>45355</v>
      </c>
      <c r="G241" s="157" t="str">
        <f>IF('IOC Input'!C264="","",'IOC Input'!Q264)</f>
        <v/>
      </c>
      <c r="H241" s="163" t="e">
        <f>IF('IOC Input'!#REF!&gt;=50000,RIGHT('IOC Input'!P264,6),"")</f>
        <v>#REF!</v>
      </c>
      <c r="I241" s="164" t="str">
        <f>IF(I242="",J242,"")</f>
        <v/>
      </c>
      <c r="J241" s="165" t="str">
        <f>IF(J242="",I242,"")</f>
        <v/>
      </c>
      <c r="K241" s="166">
        <f>IF(SUM(I241:J241)&gt;0,1,0)</f>
        <v>0</v>
      </c>
      <c r="L241" s="156"/>
      <c r="M241" s="160" t="e">
        <f>(IF(AND('IOC Input'!$C264="UCB",'IOC Input'!#REF!&gt;=50000),"119510",IF(AND('IOC Input'!$C264="UCSF",'IOC Input'!#REF!&gt;=50000),"119520",IF(AND('IOC Input'!$C264="UCLA",'IOC Input'!#REF!&gt;=50000),"119540",IF(AND('IOC Input'!$C264="UCR",'IOC Input'!#REF!&gt;=50000),"119550",IF(AND('IOC Input'!$C264="UCSD",'IOC Input'!#REF!&gt;=50000),"119560",IF(AND('IOC Input'!$C264="UCSC",'IOC Input'!#REF!&gt;=50000),"119570",IF(AND('IOC Input'!$C264="UCSB",'IOC Input'!#REF!&gt;=50000),"119580","")))))))&amp;IF(AND('IOC Input'!$C264="UCI",'IOC Input'!#REF!&gt;=50000),"119590",IF(AND('IOC Input'!$C264="UCM",'IOC Input'!#REF!&gt;=50000),"119591",IF(AND('IOC Input'!$C264="M-OP",'IOC Input'!#REF!&gt;=50000),"119545",""))))+0</f>
        <v>#REF!</v>
      </c>
      <c r="N241" s="160" t="e">
        <f>VLOOKUP(M241,AccountFund_Tbl,2,FALSE)</f>
        <v>#REF!</v>
      </c>
    </row>
    <row r="242" spans="1:14" ht="15.75">
      <c r="A242" s="159" t="s">
        <v>198</v>
      </c>
      <c r="B242" s="160" t="str">
        <f>IF(B241="","",IF(B241&lt;&gt;"119530",119530,""))</f>
        <v/>
      </c>
      <c r="C242" s="160" t="e">
        <f>VLOOKUP(B242,AccountFund_Tbl,2,FALSE)</f>
        <v>#N/A</v>
      </c>
      <c r="D242" s="161"/>
      <c r="E242" s="159"/>
      <c r="F242" s="162">
        <f ca="1">TODAY()</f>
        <v>45355</v>
      </c>
      <c r="G242" s="157" t="str">
        <f>IF('IOC Input'!C264="","",'IOC Input'!Q264)</f>
        <v/>
      </c>
      <c r="H242" s="163" t="e">
        <f>IF('IOC Input'!#REF!&gt;=50000,RIGHT('IOC Input'!P264,6),"")</f>
        <v>#REF!</v>
      </c>
      <c r="I242" s="164" t="str">
        <f>IF(AND('IOC Input'!$G264="1195000",'IOC Input'!$R264="C"),'IOC Input'!#REF!,"")</f>
        <v/>
      </c>
      <c r="J242" s="165" t="str">
        <f>IF(AND('IOC Input'!$G264="1195000",'IOC Input'!$R264="D"),'IOC Input'!#REF!,"")</f>
        <v/>
      </c>
      <c r="K242" s="166">
        <f t="shared" ref="K242:K249" si="24">IF(SUM(I242:J242)&gt;0,1,0)</f>
        <v>0</v>
      </c>
      <c r="L242" s="156"/>
      <c r="M242" s="160" t="e">
        <f>IF(M241="","",IF(M241&lt;&gt;"119530",119530,""))</f>
        <v>#REF!</v>
      </c>
      <c r="N242" s="160" t="e">
        <f>VLOOKUP(M242,AccountFund_Tbl,2,FALSE)</f>
        <v>#REF!</v>
      </c>
    </row>
    <row r="243" spans="1:14" ht="15.75">
      <c r="A243" s="159"/>
      <c r="B243" s="167"/>
      <c r="C243" s="167"/>
      <c r="D243" s="161"/>
      <c r="E243" s="159"/>
      <c r="F243" s="162"/>
      <c r="G243" s="157"/>
      <c r="H243" s="163"/>
      <c r="I243" s="164"/>
      <c r="J243" s="165"/>
      <c r="K243" s="166">
        <f t="shared" si="24"/>
        <v>0</v>
      </c>
      <c r="L243" s="156"/>
      <c r="M243" s="156"/>
      <c r="N243" s="156"/>
    </row>
    <row r="244" spans="1:14" ht="15.75">
      <c r="A244" s="159"/>
      <c r="B244" s="167"/>
      <c r="C244" s="167"/>
      <c r="D244" s="161"/>
      <c r="E244" s="159"/>
      <c r="F244" s="162"/>
      <c r="G244" s="157"/>
      <c r="H244" s="163"/>
      <c r="I244" s="164"/>
      <c r="J244" s="165"/>
      <c r="K244" s="166">
        <f t="shared" si="24"/>
        <v>0</v>
      </c>
      <c r="L244" s="156"/>
      <c r="M244" s="156"/>
      <c r="N244" s="156"/>
    </row>
    <row r="245" spans="1:14" ht="15.75">
      <c r="A245" s="159"/>
      <c r="B245" s="167"/>
      <c r="C245" s="167"/>
      <c r="D245" s="161"/>
      <c r="E245" s="159"/>
      <c r="F245" s="162"/>
      <c r="G245" s="157"/>
      <c r="H245" s="163"/>
      <c r="I245" s="164"/>
      <c r="J245" s="165"/>
      <c r="K245" s="166">
        <f t="shared" si="24"/>
        <v>0</v>
      </c>
      <c r="L245" s="156"/>
      <c r="M245" s="156"/>
      <c r="N245" s="156"/>
    </row>
    <row r="246" spans="1:14" ht="15.75">
      <c r="K246" s="166">
        <f t="shared" si="24"/>
        <v>0</v>
      </c>
    </row>
    <row r="247" spans="1:14" ht="15.75">
      <c r="K247" s="166">
        <f t="shared" si="24"/>
        <v>0</v>
      </c>
    </row>
    <row r="248" spans="1:14" ht="15.75">
      <c r="K248" s="166">
        <f t="shared" si="24"/>
        <v>0</v>
      </c>
    </row>
    <row r="249" spans="1:14" ht="15.75">
      <c r="A249" t="s">
        <v>199</v>
      </c>
      <c r="K249" s="166">
        <f t="shared" si="24"/>
        <v>0</v>
      </c>
    </row>
    <row r="250" spans="1:14" ht="15.75">
      <c r="A250" s="159" t="s">
        <v>198</v>
      </c>
      <c r="B250" s="160" t="str">
        <f>IF(ISERROR(M250),"",M250)</f>
        <v/>
      </c>
      <c r="C250" s="160" t="e">
        <f>VLOOKUP(B250,AccountFund_Tbl,2,FALSE)</f>
        <v>#N/A</v>
      </c>
      <c r="D250" s="161"/>
      <c r="E250" s="159"/>
      <c r="F250" s="162">
        <f ca="1">TODAY()</f>
        <v>45355</v>
      </c>
      <c r="G250" s="157" t="e">
        <f>IF('IOC Input'!#REF!="","",'IOC Input'!#REF!)</f>
        <v>#REF!</v>
      </c>
      <c r="H250" s="163" t="e">
        <f>IF('IOC Input'!#REF!&gt;=50000,RIGHT('IOC Input'!#REF!,6),"")</f>
        <v>#REF!</v>
      </c>
      <c r="I250" s="164" t="e">
        <f>IF(I251="",J251,"")</f>
        <v>#REF!</v>
      </c>
      <c r="J250" s="165" t="e">
        <f>IF(J251="",I251,"")</f>
        <v>#REF!</v>
      </c>
      <c r="K250" s="166" t="e">
        <f>IF(SUM(I250:J250)&gt;0,1,0)</f>
        <v>#REF!</v>
      </c>
      <c r="L250" s="156"/>
      <c r="M250"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250" s="160" t="e">
        <f>VLOOKUP(M250,AccountFund_Tbl,2,FALSE)</f>
        <v>#REF!</v>
      </c>
    </row>
    <row r="251" spans="1:14" ht="15.75">
      <c r="A251" s="159" t="s">
        <v>198</v>
      </c>
      <c r="B251" s="160" t="str">
        <f>IF(B250="","",IF(B250&lt;&gt;"119530",119530,""))</f>
        <v/>
      </c>
      <c r="C251" s="160" t="e">
        <f>VLOOKUP(B251,AccountFund_Tbl,2,FALSE)</f>
        <v>#N/A</v>
      </c>
      <c r="D251" s="161"/>
      <c r="E251" s="159"/>
      <c r="F251" s="162">
        <f ca="1">TODAY()</f>
        <v>45355</v>
      </c>
      <c r="G251" s="157" t="e">
        <f>IF('IOC Input'!#REF!="","",'IOC Input'!#REF!)</f>
        <v>#REF!</v>
      </c>
      <c r="H251" s="163" t="e">
        <f>IF('IOC Input'!#REF!&gt;=50000,RIGHT('IOC Input'!#REF!,6),"")</f>
        <v>#REF!</v>
      </c>
      <c r="I251" s="164" t="e">
        <f>IF(AND('IOC Input'!#REF!="1195000",'IOC Input'!#REF!="C"),'IOC Input'!#REF!,"")</f>
        <v>#REF!</v>
      </c>
      <c r="J251" s="165" t="e">
        <f>IF(AND('IOC Input'!#REF!="1195000",'IOC Input'!#REF!="D"),'IOC Input'!#REF!,"")</f>
        <v>#REF!</v>
      </c>
      <c r="K251" s="166" t="e">
        <f t="shared" ref="K251:K258" si="25">IF(SUM(I251:J251)&gt;0,1,0)</f>
        <v>#REF!</v>
      </c>
      <c r="L251" s="156"/>
      <c r="M251" s="160" t="e">
        <f>IF(M250="","",IF(M250&lt;&gt;"119530",119530,""))</f>
        <v>#REF!</v>
      </c>
      <c r="N251" s="160" t="e">
        <f>VLOOKUP(M251,AccountFund_Tbl,2,FALSE)</f>
        <v>#REF!</v>
      </c>
    </row>
    <row r="252" spans="1:14" ht="15.75">
      <c r="A252" s="159"/>
      <c r="B252" s="167"/>
      <c r="C252" s="167"/>
      <c r="D252" s="161"/>
      <c r="E252" s="159"/>
      <c r="F252" s="162"/>
      <c r="G252" s="157"/>
      <c r="H252" s="163"/>
      <c r="I252" s="164"/>
      <c r="J252" s="165"/>
      <c r="K252" s="166">
        <f t="shared" si="25"/>
        <v>0</v>
      </c>
      <c r="L252" s="156"/>
      <c r="M252" s="156"/>
      <c r="N252" s="156"/>
    </row>
    <row r="253" spans="1:14" ht="15.75">
      <c r="A253" s="159"/>
      <c r="B253" s="167"/>
      <c r="C253" s="167"/>
      <c r="D253" s="161"/>
      <c r="E253" s="159"/>
      <c r="F253" s="162"/>
      <c r="G253" s="157"/>
      <c r="H253" s="163"/>
      <c r="I253" s="164"/>
      <c r="J253" s="165"/>
      <c r="K253" s="166">
        <f t="shared" si="25"/>
        <v>0</v>
      </c>
      <c r="L253" s="156"/>
      <c r="M253" s="156"/>
      <c r="N253" s="156"/>
    </row>
    <row r="254" spans="1:14" ht="15.75">
      <c r="A254" s="159"/>
      <c r="B254" s="167"/>
      <c r="C254" s="167"/>
      <c r="D254" s="161"/>
      <c r="E254" s="159"/>
      <c r="F254" s="162"/>
      <c r="G254" s="157"/>
      <c r="H254" s="163"/>
      <c r="I254" s="164"/>
      <c r="J254" s="165"/>
      <c r="K254" s="166">
        <f t="shared" si="25"/>
        <v>0</v>
      </c>
      <c r="L254" s="156"/>
      <c r="M254" s="156"/>
      <c r="N254" s="156"/>
    </row>
    <row r="255" spans="1:14" ht="15.75">
      <c r="K255" s="166">
        <f t="shared" si="25"/>
        <v>0</v>
      </c>
    </row>
    <row r="256" spans="1:14" ht="15.75">
      <c r="K256" s="166">
        <f t="shared" si="25"/>
        <v>0</v>
      </c>
    </row>
    <row r="257" spans="1:14" ht="15.75">
      <c r="K257" s="166">
        <f t="shared" si="25"/>
        <v>0</v>
      </c>
    </row>
    <row r="258" spans="1:14" ht="15.75">
      <c r="A258" t="s">
        <v>199</v>
      </c>
      <c r="K258" s="166">
        <f t="shared" si="25"/>
        <v>0</v>
      </c>
    </row>
    <row r="259" spans="1:14" ht="15.75">
      <c r="A259" s="159" t="s">
        <v>198</v>
      </c>
      <c r="B259" s="160" t="str">
        <f>IF(ISERROR(M259),"",M259)</f>
        <v/>
      </c>
      <c r="C259" s="160" t="e">
        <f>VLOOKUP(B259,AccountFund_Tbl,2,FALSE)</f>
        <v>#N/A</v>
      </c>
      <c r="D259" s="161"/>
      <c r="E259" s="159"/>
      <c r="F259" s="162">
        <f ca="1">TODAY()</f>
        <v>45355</v>
      </c>
      <c r="G259" s="157" t="e">
        <f>IF('IOC Input'!#REF!="","",'IOC Input'!#REF!)</f>
        <v>#REF!</v>
      </c>
      <c r="H259" s="163" t="e">
        <f>IF('IOC Input'!#REF!&gt;=50000,RIGHT('IOC Input'!#REF!,6),"")</f>
        <v>#REF!</v>
      </c>
      <c r="I259" s="164" t="e">
        <f>IF(I260="",J260,"")</f>
        <v>#REF!</v>
      </c>
      <c r="J259" s="165" t="e">
        <f>IF(J260="",I260,"")</f>
        <v>#REF!</v>
      </c>
      <c r="K259" s="166" t="e">
        <f>IF(SUM(I259:J259)&gt;0,1,0)</f>
        <v>#REF!</v>
      </c>
      <c r="L259" s="156"/>
      <c r="M259"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259" s="160" t="e">
        <f>VLOOKUP(M259,AccountFund_Tbl,2,FALSE)</f>
        <v>#REF!</v>
      </c>
    </row>
    <row r="260" spans="1:14" ht="15.75">
      <c r="A260" s="159" t="s">
        <v>198</v>
      </c>
      <c r="B260" s="160" t="str">
        <f>IF(B259="","",IF(B259&lt;&gt;"119530",119530,""))</f>
        <v/>
      </c>
      <c r="C260" s="160" t="e">
        <f>VLOOKUP(B260,AccountFund_Tbl,2,FALSE)</f>
        <v>#N/A</v>
      </c>
      <c r="D260" s="161"/>
      <c r="E260" s="159"/>
      <c r="F260" s="162">
        <f ca="1">TODAY()</f>
        <v>45355</v>
      </c>
      <c r="G260" s="157" t="e">
        <f>IF('IOC Input'!#REF!="","",'IOC Input'!#REF!)</f>
        <v>#REF!</v>
      </c>
      <c r="H260" s="163" t="e">
        <f>IF('IOC Input'!#REF!&gt;=50000,RIGHT('IOC Input'!#REF!,6),"")</f>
        <v>#REF!</v>
      </c>
      <c r="I260" s="164" t="e">
        <f>IF(AND('IOC Input'!#REF!="1195000",'IOC Input'!#REF!="C"),'IOC Input'!#REF!,"")</f>
        <v>#REF!</v>
      </c>
      <c r="J260" s="165" t="e">
        <f>IF(AND('IOC Input'!#REF!="1195000",'IOC Input'!#REF!="D"),'IOC Input'!#REF!,"")</f>
        <v>#REF!</v>
      </c>
      <c r="K260" s="166" t="e">
        <f t="shared" ref="K260:K267" si="26">IF(SUM(I260:J260)&gt;0,1,0)</f>
        <v>#REF!</v>
      </c>
      <c r="L260" s="156"/>
      <c r="M260" s="160" t="e">
        <f>IF(M259="","",IF(M259&lt;&gt;"119530",119530,""))</f>
        <v>#REF!</v>
      </c>
      <c r="N260" s="160" t="e">
        <f>VLOOKUP(M260,AccountFund_Tbl,2,FALSE)</f>
        <v>#REF!</v>
      </c>
    </row>
    <row r="261" spans="1:14" ht="15.75">
      <c r="A261" s="159"/>
      <c r="B261" s="167"/>
      <c r="C261" s="167"/>
      <c r="D261" s="161"/>
      <c r="E261" s="159"/>
      <c r="F261" s="162"/>
      <c r="G261" s="157"/>
      <c r="H261" s="163"/>
      <c r="I261" s="164"/>
      <c r="J261" s="165"/>
      <c r="K261" s="166">
        <f t="shared" si="26"/>
        <v>0</v>
      </c>
      <c r="L261" s="156"/>
      <c r="M261" s="156"/>
      <c r="N261" s="156"/>
    </row>
    <row r="262" spans="1:14" ht="15.75">
      <c r="A262" s="159"/>
      <c r="B262" s="167"/>
      <c r="C262" s="167"/>
      <c r="D262" s="161"/>
      <c r="E262" s="159"/>
      <c r="F262" s="162"/>
      <c r="G262" s="157"/>
      <c r="H262" s="163"/>
      <c r="I262" s="164"/>
      <c r="J262" s="165"/>
      <c r="K262" s="166">
        <f t="shared" si="26"/>
        <v>0</v>
      </c>
      <c r="L262" s="156"/>
      <c r="M262" s="156"/>
      <c r="N262" s="156"/>
    </row>
    <row r="263" spans="1:14" ht="15.75">
      <c r="A263" s="159"/>
      <c r="B263" s="167"/>
      <c r="C263" s="167"/>
      <c r="D263" s="161"/>
      <c r="E263" s="159"/>
      <c r="F263" s="162"/>
      <c r="G263" s="157"/>
      <c r="H263" s="163"/>
      <c r="I263" s="164"/>
      <c r="J263" s="165"/>
      <c r="K263" s="166">
        <f t="shared" si="26"/>
        <v>0</v>
      </c>
      <c r="L263" s="156"/>
      <c r="M263" s="156"/>
      <c r="N263" s="156"/>
    </row>
    <row r="264" spans="1:14" ht="15.75">
      <c r="K264" s="166">
        <f t="shared" si="26"/>
        <v>0</v>
      </c>
    </row>
    <row r="265" spans="1:14" ht="15.75">
      <c r="K265" s="166">
        <f t="shared" si="26"/>
        <v>0</v>
      </c>
    </row>
    <row r="266" spans="1:14" ht="15.75">
      <c r="K266" s="166">
        <f t="shared" si="26"/>
        <v>0</v>
      </c>
    </row>
    <row r="267" spans="1:14" ht="15.75">
      <c r="A267" t="s">
        <v>199</v>
      </c>
      <c r="K267" s="166">
        <f t="shared" si="26"/>
        <v>0</v>
      </c>
    </row>
    <row r="268" spans="1:14" ht="15.75">
      <c r="A268" s="159" t="s">
        <v>198</v>
      </c>
      <c r="B268" s="160" t="str">
        <f>IF(ISERROR(M268),"",M268)</f>
        <v/>
      </c>
      <c r="C268" s="160" t="e">
        <f>VLOOKUP(B268,AccountFund_Tbl,2,FALSE)</f>
        <v>#N/A</v>
      </c>
      <c r="D268" s="161"/>
      <c r="E268" s="159"/>
      <c r="F268" s="162">
        <f ca="1">TODAY()</f>
        <v>45355</v>
      </c>
      <c r="G268" s="157" t="e">
        <f>IF('IOC Input'!#REF!="","",'IOC Input'!#REF!)</f>
        <v>#REF!</v>
      </c>
      <c r="H268" s="163" t="e">
        <f>IF('IOC Input'!#REF!&gt;=50000,RIGHT('IOC Input'!#REF!,6),"")</f>
        <v>#REF!</v>
      </c>
      <c r="I268" s="164" t="e">
        <f>IF(I269="",J269,"")</f>
        <v>#REF!</v>
      </c>
      <c r="J268" s="165" t="e">
        <f>IF(J269="",I269,"")</f>
        <v>#REF!</v>
      </c>
      <c r="K268" s="166" t="e">
        <f>IF(SUM(I268:J268)&gt;0,1,0)</f>
        <v>#REF!</v>
      </c>
      <c r="L268" s="156"/>
      <c r="M268"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268" s="160" t="e">
        <f>VLOOKUP(M268,AccountFund_Tbl,2,FALSE)</f>
        <v>#REF!</v>
      </c>
    </row>
    <row r="269" spans="1:14" ht="15.75">
      <c r="A269" s="159" t="s">
        <v>198</v>
      </c>
      <c r="B269" s="160" t="str">
        <f>IF(B268="","",IF(B268&lt;&gt;"119530",119530,""))</f>
        <v/>
      </c>
      <c r="C269" s="160" t="e">
        <f>VLOOKUP(B269,AccountFund_Tbl,2,FALSE)</f>
        <v>#N/A</v>
      </c>
      <c r="D269" s="161"/>
      <c r="E269" s="159"/>
      <c r="F269" s="162">
        <f ca="1">TODAY()</f>
        <v>45355</v>
      </c>
      <c r="G269" s="157" t="e">
        <f>IF('IOC Input'!#REF!="","",'IOC Input'!#REF!)</f>
        <v>#REF!</v>
      </c>
      <c r="H269" s="163" t="e">
        <f>IF('IOC Input'!#REF!&gt;=50000,RIGHT('IOC Input'!#REF!,6),"")</f>
        <v>#REF!</v>
      </c>
      <c r="I269" s="164" t="e">
        <f>IF(AND('IOC Input'!#REF!="1195000",'IOC Input'!#REF!="C"),'IOC Input'!#REF!,"")</f>
        <v>#REF!</v>
      </c>
      <c r="J269" s="165" t="e">
        <f>IF(AND('IOC Input'!#REF!="1195000",'IOC Input'!#REF!="D"),'IOC Input'!#REF!,"")</f>
        <v>#REF!</v>
      </c>
      <c r="K269" s="166" t="e">
        <f t="shared" ref="K269:K276" si="27">IF(SUM(I269:J269)&gt;0,1,0)</f>
        <v>#REF!</v>
      </c>
      <c r="L269" s="156"/>
      <c r="M269" s="160" t="e">
        <f>IF(M268="","",IF(M268&lt;&gt;"119530",119530,""))</f>
        <v>#REF!</v>
      </c>
      <c r="N269" s="160" t="e">
        <f>VLOOKUP(M269,AccountFund_Tbl,2,FALSE)</f>
        <v>#REF!</v>
      </c>
    </row>
    <row r="270" spans="1:14" ht="15.75">
      <c r="A270" s="159"/>
      <c r="B270" s="167"/>
      <c r="C270" s="167"/>
      <c r="D270" s="161"/>
      <c r="E270" s="159"/>
      <c r="F270" s="162"/>
      <c r="G270" s="157"/>
      <c r="H270" s="163"/>
      <c r="I270" s="164"/>
      <c r="J270" s="165"/>
      <c r="K270" s="166">
        <f t="shared" si="27"/>
        <v>0</v>
      </c>
      <c r="L270" s="156"/>
      <c r="M270" s="156"/>
      <c r="N270" s="156"/>
    </row>
    <row r="271" spans="1:14" ht="15.75">
      <c r="A271" s="159"/>
      <c r="B271" s="167"/>
      <c r="C271" s="167"/>
      <c r="D271" s="161"/>
      <c r="E271" s="159"/>
      <c r="F271" s="162"/>
      <c r="G271" s="157"/>
      <c r="H271" s="163"/>
      <c r="I271" s="164"/>
      <c r="J271" s="165"/>
      <c r="K271" s="166">
        <f t="shared" si="27"/>
        <v>0</v>
      </c>
      <c r="L271" s="156"/>
      <c r="M271" s="156"/>
      <c r="N271" s="156"/>
    </row>
    <row r="272" spans="1:14" ht="15.75">
      <c r="A272" s="159"/>
      <c r="B272" s="167"/>
      <c r="C272" s="167"/>
      <c r="D272" s="161"/>
      <c r="E272" s="159"/>
      <c r="F272" s="162"/>
      <c r="G272" s="157"/>
      <c r="H272" s="163"/>
      <c r="I272" s="164"/>
      <c r="J272" s="165"/>
      <c r="K272" s="166">
        <f t="shared" si="27"/>
        <v>0</v>
      </c>
      <c r="L272" s="156"/>
      <c r="M272" s="156"/>
      <c r="N272" s="156"/>
    </row>
    <row r="273" spans="1:14" ht="15.75">
      <c r="K273" s="166">
        <f t="shared" si="27"/>
        <v>0</v>
      </c>
    </row>
    <row r="274" spans="1:14" ht="15.75">
      <c r="K274" s="166">
        <f t="shared" si="27"/>
        <v>0</v>
      </c>
    </row>
    <row r="275" spans="1:14" ht="15.75">
      <c r="K275" s="166">
        <f t="shared" si="27"/>
        <v>0</v>
      </c>
    </row>
    <row r="276" spans="1:14" ht="15.75">
      <c r="A276" t="s">
        <v>199</v>
      </c>
      <c r="K276" s="166">
        <f t="shared" si="27"/>
        <v>0</v>
      </c>
    </row>
    <row r="277" spans="1:14" ht="15.75">
      <c r="A277" s="159" t="s">
        <v>198</v>
      </c>
      <c r="B277" s="160" t="str">
        <f>IF(ISERROR(M277),"",M277)</f>
        <v/>
      </c>
      <c r="C277" s="160" t="e">
        <f>VLOOKUP(B277,AccountFund_Tbl,2,FALSE)</f>
        <v>#N/A</v>
      </c>
      <c r="D277" s="161"/>
      <c r="E277" s="159"/>
      <c r="F277" s="162">
        <f ca="1">TODAY()</f>
        <v>45355</v>
      </c>
      <c r="G277" s="157" t="e">
        <f>IF('IOC Input'!#REF!="","",'IOC Input'!#REF!)</f>
        <v>#REF!</v>
      </c>
      <c r="H277" s="163" t="e">
        <f>IF('IOC Input'!#REF!&gt;=50000,RIGHT('IOC Input'!#REF!,6),"")</f>
        <v>#REF!</v>
      </c>
      <c r="I277" s="164" t="e">
        <f>IF(I278="",J278,"")</f>
        <v>#REF!</v>
      </c>
      <c r="J277" s="165" t="e">
        <f>IF(J278="",I278,"")</f>
        <v>#REF!</v>
      </c>
      <c r="K277" s="166" t="e">
        <f>IF(SUM(I277:J277)&gt;0,1,0)</f>
        <v>#REF!</v>
      </c>
      <c r="L277" s="156"/>
      <c r="M277"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277" s="160" t="e">
        <f>VLOOKUP(M277,AccountFund_Tbl,2,FALSE)</f>
        <v>#REF!</v>
      </c>
    </row>
    <row r="278" spans="1:14" ht="15.75">
      <c r="A278" s="159" t="s">
        <v>198</v>
      </c>
      <c r="B278" s="160" t="str">
        <f>IF(B277="","",IF(B277&lt;&gt;"119530",119530,""))</f>
        <v/>
      </c>
      <c r="C278" s="160" t="e">
        <f>VLOOKUP(B278,AccountFund_Tbl,2,FALSE)</f>
        <v>#N/A</v>
      </c>
      <c r="D278" s="161"/>
      <c r="E278" s="159"/>
      <c r="F278" s="162">
        <f ca="1">TODAY()</f>
        <v>45355</v>
      </c>
      <c r="G278" s="157" t="e">
        <f>IF('IOC Input'!#REF!="","",'IOC Input'!#REF!)</f>
        <v>#REF!</v>
      </c>
      <c r="H278" s="163" t="e">
        <f>IF('IOC Input'!#REF!&gt;=50000,RIGHT('IOC Input'!#REF!,6),"")</f>
        <v>#REF!</v>
      </c>
      <c r="I278" s="164" t="e">
        <f>IF(AND('IOC Input'!#REF!="1195000",'IOC Input'!#REF!="C"),'IOC Input'!#REF!,"")</f>
        <v>#REF!</v>
      </c>
      <c r="J278" s="165" t="e">
        <f>IF(AND('IOC Input'!#REF!="1195000",'IOC Input'!#REF!="D"),'IOC Input'!#REF!,"")</f>
        <v>#REF!</v>
      </c>
      <c r="K278" s="166" t="e">
        <f t="shared" ref="K278:K285" si="28">IF(SUM(I278:J278)&gt;0,1,0)</f>
        <v>#REF!</v>
      </c>
      <c r="L278" s="156"/>
      <c r="M278" s="160" t="e">
        <f>IF(M277="","",IF(M277&lt;&gt;"119530",119530,""))</f>
        <v>#REF!</v>
      </c>
      <c r="N278" s="160" t="e">
        <f>VLOOKUP(M278,AccountFund_Tbl,2,FALSE)</f>
        <v>#REF!</v>
      </c>
    </row>
    <row r="279" spans="1:14" ht="15.75">
      <c r="A279" s="159"/>
      <c r="B279" s="167"/>
      <c r="C279" s="167"/>
      <c r="D279" s="161"/>
      <c r="E279" s="159"/>
      <c r="F279" s="162"/>
      <c r="G279" s="157"/>
      <c r="H279" s="163"/>
      <c r="I279" s="164"/>
      <c r="J279" s="165"/>
      <c r="K279" s="166">
        <f t="shared" si="28"/>
        <v>0</v>
      </c>
      <c r="L279" s="156"/>
      <c r="M279" s="156"/>
      <c r="N279" s="156"/>
    </row>
    <row r="280" spans="1:14" ht="15.75">
      <c r="A280" s="159"/>
      <c r="B280" s="167"/>
      <c r="C280" s="167"/>
      <c r="D280" s="161"/>
      <c r="E280" s="159"/>
      <c r="F280" s="162"/>
      <c r="G280" s="157"/>
      <c r="H280" s="163"/>
      <c r="I280" s="164"/>
      <c r="J280" s="165"/>
      <c r="K280" s="166">
        <f t="shared" si="28"/>
        <v>0</v>
      </c>
      <c r="L280" s="156"/>
      <c r="M280" s="156"/>
      <c r="N280" s="156"/>
    </row>
    <row r="281" spans="1:14" ht="15.75">
      <c r="A281" s="159"/>
      <c r="B281" s="167"/>
      <c r="C281" s="167"/>
      <c r="D281" s="161"/>
      <c r="E281" s="159"/>
      <c r="F281" s="162"/>
      <c r="G281" s="157"/>
      <c r="H281" s="163"/>
      <c r="I281" s="164"/>
      <c r="J281" s="165"/>
      <c r="K281" s="166">
        <f t="shared" si="28"/>
        <v>0</v>
      </c>
      <c r="L281" s="156"/>
      <c r="M281" s="156"/>
      <c r="N281" s="156"/>
    </row>
    <row r="282" spans="1:14" ht="15.75">
      <c r="K282" s="166">
        <f t="shared" si="28"/>
        <v>0</v>
      </c>
    </row>
    <row r="283" spans="1:14" ht="15.75">
      <c r="K283" s="166">
        <f t="shared" si="28"/>
        <v>0</v>
      </c>
    </row>
    <row r="284" spans="1:14" ht="15.75">
      <c r="K284" s="166">
        <f t="shared" si="28"/>
        <v>0</v>
      </c>
    </row>
    <row r="285" spans="1:14" ht="15.75">
      <c r="A285" t="s">
        <v>199</v>
      </c>
      <c r="K285" s="166">
        <f t="shared" si="28"/>
        <v>0</v>
      </c>
    </row>
    <row r="286" spans="1:14" ht="15.75">
      <c r="A286" s="159" t="s">
        <v>198</v>
      </c>
      <c r="B286" s="160" t="str">
        <f>IF(ISERROR(M286),"",M286)</f>
        <v/>
      </c>
      <c r="C286" s="160" t="e">
        <f>VLOOKUP(B286,AccountFund_Tbl,2,FALSE)</f>
        <v>#N/A</v>
      </c>
      <c r="D286" s="161"/>
      <c r="E286" s="159"/>
      <c r="F286" s="162">
        <f ca="1">TODAY()</f>
        <v>45355</v>
      </c>
      <c r="G286" s="157" t="e">
        <f>IF('IOC Input'!#REF!="","",'IOC Input'!#REF!)</f>
        <v>#REF!</v>
      </c>
      <c r="H286" s="163" t="e">
        <f>IF('IOC Input'!#REF!&gt;=50000,RIGHT('IOC Input'!#REF!,6),"")</f>
        <v>#REF!</v>
      </c>
      <c r="I286" s="164" t="e">
        <f>IF(I287="",J287,"")</f>
        <v>#REF!</v>
      </c>
      <c r="J286" s="165" t="e">
        <f>IF(J287="",I287,"")</f>
        <v>#REF!</v>
      </c>
      <c r="K286" s="166" t="e">
        <f>IF(SUM(I286:J286)&gt;0,1,0)</f>
        <v>#REF!</v>
      </c>
      <c r="L286" s="156"/>
      <c r="M286"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286" s="160" t="e">
        <f>VLOOKUP(M286,AccountFund_Tbl,2,FALSE)</f>
        <v>#REF!</v>
      </c>
    </row>
    <row r="287" spans="1:14" ht="15.75">
      <c r="A287" s="159" t="s">
        <v>198</v>
      </c>
      <c r="B287" s="160" t="str">
        <f>IF(B286="","",IF(B286&lt;&gt;"119530",119530,""))</f>
        <v/>
      </c>
      <c r="C287" s="160" t="e">
        <f>VLOOKUP(B287,AccountFund_Tbl,2,FALSE)</f>
        <v>#N/A</v>
      </c>
      <c r="D287" s="161"/>
      <c r="E287" s="159"/>
      <c r="F287" s="162">
        <f ca="1">TODAY()</f>
        <v>45355</v>
      </c>
      <c r="G287" s="157" t="e">
        <f>IF('IOC Input'!#REF!="","",'IOC Input'!#REF!)</f>
        <v>#REF!</v>
      </c>
      <c r="H287" s="163" t="e">
        <f>IF('IOC Input'!#REF!&gt;=50000,RIGHT('IOC Input'!#REF!,6),"")</f>
        <v>#REF!</v>
      </c>
      <c r="I287" s="164" t="e">
        <f>IF(AND('IOC Input'!#REF!="1195000",'IOC Input'!#REF!="C"),'IOC Input'!#REF!,"")</f>
        <v>#REF!</v>
      </c>
      <c r="J287" s="165" t="e">
        <f>IF(AND('IOC Input'!#REF!="1195000",'IOC Input'!#REF!="D"),'IOC Input'!#REF!,"")</f>
        <v>#REF!</v>
      </c>
      <c r="K287" s="166" t="e">
        <f t="shared" ref="K287:K294" si="29">IF(SUM(I287:J287)&gt;0,1,0)</f>
        <v>#REF!</v>
      </c>
      <c r="L287" s="156"/>
      <c r="M287" s="160" t="e">
        <f>IF(M286="","",IF(M286&lt;&gt;"119530",119530,""))</f>
        <v>#REF!</v>
      </c>
      <c r="N287" s="160" t="e">
        <f>VLOOKUP(M287,AccountFund_Tbl,2,FALSE)</f>
        <v>#REF!</v>
      </c>
    </row>
    <row r="288" spans="1:14" ht="15.75">
      <c r="A288" s="159"/>
      <c r="B288" s="167"/>
      <c r="C288" s="167"/>
      <c r="D288" s="161"/>
      <c r="E288" s="159"/>
      <c r="F288" s="162"/>
      <c r="G288" s="157"/>
      <c r="H288" s="163"/>
      <c r="I288" s="164"/>
      <c r="J288" s="165"/>
      <c r="K288" s="166">
        <f t="shared" si="29"/>
        <v>0</v>
      </c>
      <c r="L288" s="156"/>
      <c r="M288" s="156"/>
      <c r="N288" s="156"/>
    </row>
    <row r="289" spans="1:14" ht="15.75">
      <c r="A289" s="159"/>
      <c r="B289" s="167"/>
      <c r="C289" s="167"/>
      <c r="D289" s="161"/>
      <c r="E289" s="159"/>
      <c r="F289" s="162"/>
      <c r="G289" s="157"/>
      <c r="H289" s="163"/>
      <c r="I289" s="164"/>
      <c r="J289" s="165"/>
      <c r="K289" s="166">
        <f t="shared" si="29"/>
        <v>0</v>
      </c>
      <c r="L289" s="156"/>
      <c r="M289" s="156"/>
      <c r="N289" s="156"/>
    </row>
    <row r="290" spans="1:14" ht="15.75">
      <c r="A290" s="159"/>
      <c r="B290" s="167"/>
      <c r="C290" s="167"/>
      <c r="D290" s="161"/>
      <c r="E290" s="159"/>
      <c r="F290" s="162"/>
      <c r="G290" s="157"/>
      <c r="H290" s="163"/>
      <c r="I290" s="164"/>
      <c r="J290" s="165"/>
      <c r="K290" s="166">
        <f t="shared" si="29"/>
        <v>0</v>
      </c>
      <c r="L290" s="156"/>
      <c r="M290" s="156"/>
      <c r="N290" s="156"/>
    </row>
    <row r="291" spans="1:14" ht="15.75">
      <c r="K291" s="166">
        <f t="shared" si="29"/>
        <v>0</v>
      </c>
    </row>
    <row r="292" spans="1:14" ht="15.75">
      <c r="K292" s="166">
        <f t="shared" si="29"/>
        <v>0</v>
      </c>
    </row>
    <row r="293" spans="1:14" ht="15.75">
      <c r="K293" s="166">
        <f t="shared" si="29"/>
        <v>0</v>
      </c>
    </row>
    <row r="294" spans="1:14" ht="15.75">
      <c r="A294" t="s">
        <v>199</v>
      </c>
      <c r="K294" s="166">
        <f t="shared" si="29"/>
        <v>0</v>
      </c>
    </row>
    <row r="295" spans="1:14" ht="15.75">
      <c r="A295" s="159" t="s">
        <v>198</v>
      </c>
      <c r="B295" s="160" t="str">
        <f>IF(ISERROR(M295),"",M295)</f>
        <v/>
      </c>
      <c r="C295" s="160" t="e">
        <f>VLOOKUP(B295,AccountFund_Tbl,2,FALSE)</f>
        <v>#N/A</v>
      </c>
      <c r="D295" s="161"/>
      <c r="E295" s="159"/>
      <c r="F295" s="162">
        <f ca="1">TODAY()</f>
        <v>45355</v>
      </c>
      <c r="G295" s="157" t="e">
        <f>IF('IOC Input'!#REF!="","",'IOC Input'!#REF!)</f>
        <v>#REF!</v>
      </c>
      <c r="H295" s="163" t="e">
        <f>IF('IOC Input'!#REF!&gt;=50000,RIGHT('IOC Input'!#REF!,6),"")</f>
        <v>#REF!</v>
      </c>
      <c r="I295" s="164" t="e">
        <f>IF(I296="",J296,"")</f>
        <v>#REF!</v>
      </c>
      <c r="J295" s="165" t="e">
        <f>IF(J296="",I296,"")</f>
        <v>#REF!</v>
      </c>
      <c r="K295" s="166" t="e">
        <f>IF(SUM(I295:J295)&gt;0,1,0)</f>
        <v>#REF!</v>
      </c>
      <c r="L295" s="156"/>
      <c r="M295"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295" s="160" t="e">
        <f>VLOOKUP(M295,AccountFund_Tbl,2,FALSE)</f>
        <v>#REF!</v>
      </c>
    </row>
    <row r="296" spans="1:14" ht="15.75">
      <c r="A296" s="159" t="s">
        <v>198</v>
      </c>
      <c r="B296" s="160" t="str">
        <f>IF(B295="","",IF(B295&lt;&gt;"119530",119530,""))</f>
        <v/>
      </c>
      <c r="C296" s="160" t="e">
        <f>VLOOKUP(B296,AccountFund_Tbl,2,FALSE)</f>
        <v>#N/A</v>
      </c>
      <c r="D296" s="161"/>
      <c r="E296" s="159"/>
      <c r="F296" s="162">
        <f ca="1">TODAY()</f>
        <v>45355</v>
      </c>
      <c r="G296" s="157" t="e">
        <f>IF('IOC Input'!#REF!="","",'IOC Input'!#REF!)</f>
        <v>#REF!</v>
      </c>
      <c r="H296" s="163" t="e">
        <f>IF('IOC Input'!#REF!&gt;=50000,RIGHT('IOC Input'!#REF!,6),"")</f>
        <v>#REF!</v>
      </c>
      <c r="I296" s="164" t="e">
        <f>IF(AND('IOC Input'!#REF!="1195000",'IOC Input'!#REF!="C"),'IOC Input'!#REF!,"")</f>
        <v>#REF!</v>
      </c>
      <c r="J296" s="165" t="e">
        <f>IF(AND('IOC Input'!#REF!="1195000",'IOC Input'!#REF!="D"),'IOC Input'!#REF!,"")</f>
        <v>#REF!</v>
      </c>
      <c r="K296" s="166" t="e">
        <f t="shared" ref="K296:K303" si="30">IF(SUM(I296:J296)&gt;0,1,0)</f>
        <v>#REF!</v>
      </c>
      <c r="L296" s="156"/>
      <c r="M296" s="160" t="e">
        <f>IF(M295="","",IF(M295&lt;&gt;"119530",119530,""))</f>
        <v>#REF!</v>
      </c>
      <c r="N296" s="160" t="e">
        <f>VLOOKUP(M296,AccountFund_Tbl,2,FALSE)</f>
        <v>#REF!</v>
      </c>
    </row>
    <row r="297" spans="1:14" ht="15.75">
      <c r="A297" s="159"/>
      <c r="B297" s="167"/>
      <c r="C297" s="167"/>
      <c r="D297" s="161"/>
      <c r="E297" s="159"/>
      <c r="F297" s="162"/>
      <c r="G297" s="157"/>
      <c r="H297" s="163"/>
      <c r="I297" s="164"/>
      <c r="J297" s="165"/>
      <c r="K297" s="166">
        <f t="shared" si="30"/>
        <v>0</v>
      </c>
      <c r="L297" s="156"/>
      <c r="M297" s="156"/>
      <c r="N297" s="156"/>
    </row>
    <row r="298" spans="1:14" ht="15.75">
      <c r="A298" s="159"/>
      <c r="B298" s="167"/>
      <c r="C298" s="167"/>
      <c r="D298" s="161"/>
      <c r="E298" s="159"/>
      <c r="F298" s="162"/>
      <c r="G298" s="157"/>
      <c r="H298" s="163"/>
      <c r="I298" s="164"/>
      <c r="J298" s="165"/>
      <c r="K298" s="166">
        <f t="shared" si="30"/>
        <v>0</v>
      </c>
      <c r="L298" s="156"/>
      <c r="M298" s="156"/>
      <c r="N298" s="156"/>
    </row>
    <row r="299" spans="1:14" ht="15.75">
      <c r="A299" s="159"/>
      <c r="B299" s="167"/>
      <c r="C299" s="167"/>
      <c r="D299" s="161"/>
      <c r="E299" s="159"/>
      <c r="F299" s="162"/>
      <c r="G299" s="157"/>
      <c r="H299" s="163"/>
      <c r="I299" s="164"/>
      <c r="J299" s="165"/>
      <c r="K299" s="166">
        <f t="shared" si="30"/>
        <v>0</v>
      </c>
      <c r="L299" s="156"/>
      <c r="M299" s="156"/>
      <c r="N299" s="156"/>
    </row>
    <row r="300" spans="1:14" ht="15.75">
      <c r="K300" s="166">
        <f t="shared" si="30"/>
        <v>0</v>
      </c>
    </row>
    <row r="301" spans="1:14" ht="15.75">
      <c r="K301" s="166">
        <f t="shared" si="30"/>
        <v>0</v>
      </c>
    </row>
    <row r="302" spans="1:14" ht="15.75">
      <c r="K302" s="166">
        <f t="shared" si="30"/>
        <v>0</v>
      </c>
    </row>
    <row r="303" spans="1:14" ht="15.75">
      <c r="A303" t="s">
        <v>199</v>
      </c>
      <c r="K303" s="166">
        <f t="shared" si="30"/>
        <v>0</v>
      </c>
    </row>
    <row r="304" spans="1:14" ht="15.75">
      <c r="A304" s="159" t="s">
        <v>198</v>
      </c>
      <c r="B304" s="160" t="str">
        <f>IF(ISERROR(M304),"",M304)</f>
        <v/>
      </c>
      <c r="C304" s="160" t="e">
        <f>VLOOKUP(B304,AccountFund_Tbl,2,FALSE)</f>
        <v>#N/A</v>
      </c>
      <c r="D304" s="161"/>
      <c r="E304" s="159"/>
      <c r="F304" s="162">
        <f ca="1">TODAY()</f>
        <v>45355</v>
      </c>
      <c r="G304" s="157" t="e">
        <f>IF('IOC Input'!#REF!="","",'IOC Input'!#REF!)</f>
        <v>#REF!</v>
      </c>
      <c r="H304" s="163" t="e">
        <f>IF('IOC Input'!#REF!&gt;=50000,RIGHT('IOC Input'!#REF!,6),"")</f>
        <v>#REF!</v>
      </c>
      <c r="I304" s="164" t="e">
        <f>IF(I305="",J305,"")</f>
        <v>#REF!</v>
      </c>
      <c r="J304" s="165" t="e">
        <f>IF(J305="",I305,"")</f>
        <v>#REF!</v>
      </c>
      <c r="K304" s="166" t="e">
        <f>IF(SUM(I304:J304)&gt;0,1,0)</f>
        <v>#REF!</v>
      </c>
      <c r="L304" s="156"/>
      <c r="M304"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304" s="160" t="e">
        <f>VLOOKUP(M304,AccountFund_Tbl,2,FALSE)</f>
        <v>#REF!</v>
      </c>
    </row>
    <row r="305" spans="1:14" ht="15.75">
      <c r="A305" s="159" t="s">
        <v>198</v>
      </c>
      <c r="B305" s="160" t="str">
        <f>IF(B304="","",IF(B304&lt;&gt;"119530",119530,""))</f>
        <v/>
      </c>
      <c r="C305" s="160" t="e">
        <f>VLOOKUP(B305,AccountFund_Tbl,2,FALSE)</f>
        <v>#N/A</v>
      </c>
      <c r="D305" s="161"/>
      <c r="E305" s="159"/>
      <c r="F305" s="162">
        <f ca="1">TODAY()</f>
        <v>45355</v>
      </c>
      <c r="G305" s="157" t="e">
        <f>IF('IOC Input'!#REF!="","",'IOC Input'!#REF!)</f>
        <v>#REF!</v>
      </c>
      <c r="H305" s="163" t="e">
        <f>IF('IOC Input'!#REF!&gt;=50000,RIGHT('IOC Input'!#REF!,6),"")</f>
        <v>#REF!</v>
      </c>
      <c r="I305" s="164" t="e">
        <f>IF(AND('IOC Input'!#REF!="1195000",'IOC Input'!#REF!="C"),'IOC Input'!#REF!,"")</f>
        <v>#REF!</v>
      </c>
      <c r="J305" s="165" t="e">
        <f>IF(AND('IOC Input'!#REF!="1195000",'IOC Input'!#REF!="D"),'IOC Input'!#REF!,"")</f>
        <v>#REF!</v>
      </c>
      <c r="K305" s="166" t="e">
        <f t="shared" ref="K305:K312" si="31">IF(SUM(I305:J305)&gt;0,1,0)</f>
        <v>#REF!</v>
      </c>
      <c r="L305" s="156"/>
      <c r="M305" s="160" t="e">
        <f>IF(M304="","",IF(M304&lt;&gt;"119530",119530,""))</f>
        <v>#REF!</v>
      </c>
      <c r="N305" s="160" t="e">
        <f>VLOOKUP(M305,AccountFund_Tbl,2,FALSE)</f>
        <v>#REF!</v>
      </c>
    </row>
    <row r="306" spans="1:14" ht="15.75">
      <c r="A306" s="159"/>
      <c r="B306" s="167"/>
      <c r="C306" s="167"/>
      <c r="D306" s="161"/>
      <c r="E306" s="159"/>
      <c r="F306" s="162"/>
      <c r="G306" s="157"/>
      <c r="H306" s="163"/>
      <c r="I306" s="164"/>
      <c r="J306" s="165"/>
      <c r="K306" s="166">
        <f t="shared" si="31"/>
        <v>0</v>
      </c>
      <c r="L306" s="156"/>
      <c r="M306" s="156"/>
      <c r="N306" s="156"/>
    </row>
    <row r="307" spans="1:14" ht="15.75">
      <c r="A307" s="159"/>
      <c r="B307" s="167"/>
      <c r="C307" s="167"/>
      <c r="D307" s="161"/>
      <c r="E307" s="159"/>
      <c r="F307" s="162"/>
      <c r="G307" s="157"/>
      <c r="H307" s="163"/>
      <c r="I307" s="164"/>
      <c r="J307" s="165"/>
      <c r="K307" s="166">
        <f t="shared" si="31"/>
        <v>0</v>
      </c>
      <c r="L307" s="156"/>
      <c r="M307" s="156"/>
      <c r="N307" s="156"/>
    </row>
    <row r="308" spans="1:14" ht="15.75">
      <c r="A308" s="159"/>
      <c r="B308" s="167"/>
      <c r="C308" s="167"/>
      <c r="D308" s="161"/>
      <c r="E308" s="159"/>
      <c r="F308" s="162"/>
      <c r="G308" s="157"/>
      <c r="H308" s="163"/>
      <c r="I308" s="164"/>
      <c r="J308" s="165"/>
      <c r="K308" s="166">
        <f t="shared" si="31"/>
        <v>0</v>
      </c>
      <c r="L308" s="156"/>
      <c r="M308" s="156"/>
      <c r="N308" s="156"/>
    </row>
    <row r="309" spans="1:14" ht="15.75">
      <c r="K309" s="166">
        <f t="shared" si="31"/>
        <v>0</v>
      </c>
    </row>
    <row r="310" spans="1:14" ht="15.75">
      <c r="K310" s="166">
        <f t="shared" si="31"/>
        <v>0</v>
      </c>
    </row>
    <row r="311" spans="1:14" ht="15.75">
      <c r="K311" s="166">
        <f t="shared" si="31"/>
        <v>0</v>
      </c>
    </row>
    <row r="312" spans="1:14" ht="15.75">
      <c r="A312" t="s">
        <v>199</v>
      </c>
      <c r="K312" s="166">
        <f t="shared" si="31"/>
        <v>0</v>
      </c>
    </row>
    <row r="313" spans="1:14" ht="15.75">
      <c r="A313" s="159" t="s">
        <v>198</v>
      </c>
      <c r="B313" s="160" t="str">
        <f>IF(ISERROR(M313),"",M313)</f>
        <v/>
      </c>
      <c r="C313" s="160" t="e">
        <f>VLOOKUP(B313,AccountFund_Tbl,2,FALSE)</f>
        <v>#N/A</v>
      </c>
      <c r="D313" s="161"/>
      <c r="E313" s="159"/>
      <c r="F313" s="162">
        <f ca="1">TODAY()</f>
        <v>45355</v>
      </c>
      <c r="G313" s="157" t="e">
        <f>IF('IOC Input'!#REF!="","",'IOC Input'!#REF!)</f>
        <v>#REF!</v>
      </c>
      <c r="H313" s="163" t="e">
        <f>IF('IOC Input'!#REF!&gt;=50000,RIGHT('IOC Input'!#REF!,6),"")</f>
        <v>#REF!</v>
      </c>
      <c r="I313" s="164" t="e">
        <f>IF(I314="",J314,"")</f>
        <v>#REF!</v>
      </c>
      <c r="J313" s="165" t="e">
        <f>IF(J314="",I314,"")</f>
        <v>#REF!</v>
      </c>
      <c r="K313" s="166" t="e">
        <f>IF(SUM(I313:J313)&gt;0,1,0)</f>
        <v>#REF!</v>
      </c>
      <c r="L313" s="156"/>
      <c r="M313"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313" s="160" t="e">
        <f>VLOOKUP(M313,AccountFund_Tbl,2,FALSE)</f>
        <v>#REF!</v>
      </c>
    </row>
    <row r="314" spans="1:14" ht="15.75">
      <c r="A314" s="159" t="s">
        <v>198</v>
      </c>
      <c r="B314" s="160" t="str">
        <f>IF(B313="","",IF(B313&lt;&gt;"119530",119530,""))</f>
        <v/>
      </c>
      <c r="C314" s="160" t="e">
        <f>VLOOKUP(B314,AccountFund_Tbl,2,FALSE)</f>
        <v>#N/A</v>
      </c>
      <c r="D314" s="161"/>
      <c r="E314" s="159"/>
      <c r="F314" s="162">
        <f ca="1">TODAY()</f>
        <v>45355</v>
      </c>
      <c r="G314" s="157" t="e">
        <f>IF('IOC Input'!#REF!="","",'IOC Input'!#REF!)</f>
        <v>#REF!</v>
      </c>
      <c r="H314" s="163" t="e">
        <f>IF('IOC Input'!#REF!&gt;=50000,RIGHT('IOC Input'!#REF!,6),"")</f>
        <v>#REF!</v>
      </c>
      <c r="I314" s="164" t="e">
        <f>IF(AND('IOC Input'!#REF!="1195000",'IOC Input'!#REF!="C"),'IOC Input'!#REF!,"")</f>
        <v>#REF!</v>
      </c>
      <c r="J314" s="165" t="e">
        <f>IF(AND('IOC Input'!#REF!="1195000",'IOC Input'!#REF!="D"),'IOC Input'!#REF!,"")</f>
        <v>#REF!</v>
      </c>
      <c r="K314" s="166" t="e">
        <f t="shared" ref="K314:K321" si="32">IF(SUM(I314:J314)&gt;0,1,0)</f>
        <v>#REF!</v>
      </c>
      <c r="L314" s="156"/>
      <c r="M314" s="160" t="e">
        <f>IF(M313="","",IF(M313&lt;&gt;"119530",119530,""))</f>
        <v>#REF!</v>
      </c>
      <c r="N314" s="160" t="e">
        <f>VLOOKUP(M314,AccountFund_Tbl,2,FALSE)</f>
        <v>#REF!</v>
      </c>
    </row>
    <row r="315" spans="1:14" ht="15.75">
      <c r="A315" s="159"/>
      <c r="B315" s="167"/>
      <c r="C315" s="167"/>
      <c r="D315" s="161"/>
      <c r="E315" s="159"/>
      <c r="F315" s="162"/>
      <c r="G315" s="157"/>
      <c r="H315" s="163"/>
      <c r="I315" s="164"/>
      <c r="J315" s="165"/>
      <c r="K315" s="166">
        <f t="shared" si="32"/>
        <v>0</v>
      </c>
      <c r="L315" s="156"/>
      <c r="M315" s="156"/>
      <c r="N315" s="156"/>
    </row>
    <row r="316" spans="1:14" ht="15.75">
      <c r="A316" s="159"/>
      <c r="B316" s="167"/>
      <c r="C316" s="167"/>
      <c r="D316" s="161"/>
      <c r="E316" s="159"/>
      <c r="F316" s="162"/>
      <c r="G316" s="157"/>
      <c r="H316" s="163"/>
      <c r="I316" s="164"/>
      <c r="J316" s="165"/>
      <c r="K316" s="166">
        <f t="shared" si="32"/>
        <v>0</v>
      </c>
      <c r="L316" s="156"/>
      <c r="M316" s="156"/>
      <c r="N316" s="156"/>
    </row>
    <row r="317" spans="1:14" ht="15.75">
      <c r="A317" s="159"/>
      <c r="B317" s="167"/>
      <c r="C317" s="167"/>
      <c r="D317" s="161"/>
      <c r="E317" s="159"/>
      <c r="F317" s="162"/>
      <c r="G317" s="157"/>
      <c r="H317" s="163"/>
      <c r="I317" s="164"/>
      <c r="J317" s="165"/>
      <c r="K317" s="166">
        <f t="shared" si="32"/>
        <v>0</v>
      </c>
      <c r="L317" s="156"/>
      <c r="M317" s="156"/>
      <c r="N317" s="156"/>
    </row>
    <row r="318" spans="1:14" ht="15.75">
      <c r="K318" s="166">
        <f t="shared" si="32"/>
        <v>0</v>
      </c>
    </row>
    <row r="319" spans="1:14" ht="15.75">
      <c r="K319" s="166">
        <f t="shared" si="32"/>
        <v>0</v>
      </c>
    </row>
    <row r="320" spans="1:14" ht="15.75">
      <c r="K320" s="166">
        <f t="shared" si="32"/>
        <v>0</v>
      </c>
    </row>
    <row r="321" spans="1:14" ht="15.75">
      <c r="A321" t="s">
        <v>199</v>
      </c>
      <c r="K321" s="166">
        <f t="shared" si="32"/>
        <v>0</v>
      </c>
    </row>
    <row r="322" spans="1:14" ht="15.75">
      <c r="A322" s="159" t="s">
        <v>198</v>
      </c>
      <c r="B322" s="160" t="str">
        <f>IF(ISERROR(M322),"",M322)</f>
        <v/>
      </c>
      <c r="C322" s="160" t="e">
        <f>VLOOKUP(B322,AccountFund_Tbl,2,FALSE)</f>
        <v>#N/A</v>
      </c>
      <c r="D322" s="161"/>
      <c r="E322" s="159"/>
      <c r="F322" s="162">
        <f ca="1">TODAY()</f>
        <v>45355</v>
      </c>
      <c r="G322" s="157" t="e">
        <f>IF('IOC Input'!#REF!="","",'IOC Input'!#REF!)</f>
        <v>#REF!</v>
      </c>
      <c r="H322" s="163" t="e">
        <f>IF('IOC Input'!#REF!&gt;=50000,RIGHT('IOC Input'!#REF!,6),"")</f>
        <v>#REF!</v>
      </c>
      <c r="I322" s="164" t="e">
        <f>IF(I323="",J323,"")</f>
        <v>#REF!</v>
      </c>
      <c r="J322" s="165" t="e">
        <f>IF(J323="",I323,"")</f>
        <v>#REF!</v>
      </c>
      <c r="K322" s="166" t="e">
        <f>IF(SUM(I322:J322)&gt;0,1,0)</f>
        <v>#REF!</v>
      </c>
      <c r="L322" s="156"/>
      <c r="M322"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322" s="160" t="e">
        <f>VLOOKUP(M322,AccountFund_Tbl,2,FALSE)</f>
        <v>#REF!</v>
      </c>
    </row>
    <row r="323" spans="1:14" ht="15.75">
      <c r="A323" s="159" t="s">
        <v>198</v>
      </c>
      <c r="B323" s="160" t="str">
        <f>IF(B322="","",IF(B322&lt;&gt;"119530",119530,""))</f>
        <v/>
      </c>
      <c r="C323" s="160" t="e">
        <f>VLOOKUP(B323,AccountFund_Tbl,2,FALSE)</f>
        <v>#N/A</v>
      </c>
      <c r="D323" s="161"/>
      <c r="E323" s="159"/>
      <c r="F323" s="162">
        <f ca="1">TODAY()</f>
        <v>45355</v>
      </c>
      <c r="G323" s="157" t="e">
        <f>IF('IOC Input'!#REF!="","",'IOC Input'!#REF!)</f>
        <v>#REF!</v>
      </c>
      <c r="H323" s="163" t="e">
        <f>IF('IOC Input'!#REF!&gt;=50000,RIGHT('IOC Input'!#REF!,6),"")</f>
        <v>#REF!</v>
      </c>
      <c r="I323" s="164" t="e">
        <f>IF(AND('IOC Input'!#REF!="1195000",'IOC Input'!#REF!="C"),'IOC Input'!#REF!,"")</f>
        <v>#REF!</v>
      </c>
      <c r="J323" s="165" t="e">
        <f>IF(AND('IOC Input'!#REF!="1195000",'IOC Input'!#REF!="D"),'IOC Input'!#REF!,"")</f>
        <v>#REF!</v>
      </c>
      <c r="K323" s="166" t="e">
        <f t="shared" ref="K323:K330" si="33">IF(SUM(I323:J323)&gt;0,1,0)</f>
        <v>#REF!</v>
      </c>
      <c r="L323" s="156"/>
      <c r="M323" s="160" t="e">
        <f>IF(M322="","",IF(M322&lt;&gt;"119530",119530,""))</f>
        <v>#REF!</v>
      </c>
      <c r="N323" s="160" t="e">
        <f>VLOOKUP(M323,AccountFund_Tbl,2,FALSE)</f>
        <v>#REF!</v>
      </c>
    </row>
    <row r="324" spans="1:14" ht="15.75">
      <c r="A324" s="159"/>
      <c r="B324" s="167"/>
      <c r="C324" s="167"/>
      <c r="D324" s="161"/>
      <c r="E324" s="159"/>
      <c r="F324" s="162"/>
      <c r="G324" s="157"/>
      <c r="H324" s="163"/>
      <c r="I324" s="164"/>
      <c r="J324" s="165"/>
      <c r="K324" s="166">
        <f t="shared" si="33"/>
        <v>0</v>
      </c>
      <c r="L324" s="156"/>
      <c r="M324" s="156"/>
      <c r="N324" s="156"/>
    </row>
    <row r="325" spans="1:14" ht="15.75">
      <c r="A325" s="159"/>
      <c r="B325" s="167"/>
      <c r="C325" s="167"/>
      <c r="D325" s="161"/>
      <c r="E325" s="159"/>
      <c r="F325" s="162"/>
      <c r="G325" s="157"/>
      <c r="H325" s="163"/>
      <c r="I325" s="164"/>
      <c r="J325" s="165"/>
      <c r="K325" s="166">
        <f t="shared" si="33"/>
        <v>0</v>
      </c>
      <c r="L325" s="156"/>
      <c r="M325" s="156"/>
      <c r="N325" s="156"/>
    </row>
    <row r="326" spans="1:14" ht="15.75">
      <c r="A326" s="159"/>
      <c r="B326" s="167"/>
      <c r="C326" s="167"/>
      <c r="D326" s="161"/>
      <c r="E326" s="159"/>
      <c r="F326" s="162"/>
      <c r="G326" s="157"/>
      <c r="H326" s="163"/>
      <c r="I326" s="164"/>
      <c r="J326" s="165"/>
      <c r="K326" s="166">
        <f t="shared" si="33"/>
        <v>0</v>
      </c>
      <c r="L326" s="156"/>
      <c r="M326" s="156"/>
      <c r="N326" s="156"/>
    </row>
    <row r="327" spans="1:14" ht="15.75">
      <c r="K327" s="166">
        <f t="shared" si="33"/>
        <v>0</v>
      </c>
    </row>
    <row r="328" spans="1:14" ht="15.75">
      <c r="K328" s="166">
        <f t="shared" si="33"/>
        <v>0</v>
      </c>
    </row>
    <row r="329" spans="1:14" ht="15.75">
      <c r="K329" s="166">
        <f t="shared" si="33"/>
        <v>0</v>
      </c>
    </row>
    <row r="330" spans="1:14" ht="15.75">
      <c r="A330" t="s">
        <v>199</v>
      </c>
      <c r="K330" s="166">
        <f t="shared" si="33"/>
        <v>0</v>
      </c>
    </row>
    <row r="331" spans="1:14" ht="15.75">
      <c r="A331" s="159" t="s">
        <v>198</v>
      </c>
      <c r="B331" s="160" t="str">
        <f>IF(ISERROR(M331),"",M331)</f>
        <v/>
      </c>
      <c r="C331" s="160" t="e">
        <f>VLOOKUP(B331,AccountFund_Tbl,2,FALSE)</f>
        <v>#N/A</v>
      </c>
      <c r="D331" s="161"/>
      <c r="E331" s="159"/>
      <c r="F331" s="162">
        <f ca="1">TODAY()</f>
        <v>45355</v>
      </c>
      <c r="G331" s="157" t="e">
        <f>IF('IOC Input'!#REF!="","",'IOC Input'!#REF!)</f>
        <v>#REF!</v>
      </c>
      <c r="H331" s="163" t="e">
        <f>IF('IOC Input'!#REF!&gt;=50000,RIGHT('IOC Input'!#REF!,6),"")</f>
        <v>#REF!</v>
      </c>
      <c r="I331" s="164" t="e">
        <f>IF(I332="",J332,"")</f>
        <v>#REF!</v>
      </c>
      <c r="J331" s="165" t="e">
        <f>IF(J332="",I332,"")</f>
        <v>#REF!</v>
      </c>
      <c r="K331" s="166" t="e">
        <f>IF(SUM(I331:J331)&gt;0,1,0)</f>
        <v>#REF!</v>
      </c>
      <c r="L331" s="156"/>
      <c r="M331"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331" s="160" t="e">
        <f>VLOOKUP(M331,AccountFund_Tbl,2,FALSE)</f>
        <v>#REF!</v>
      </c>
    </row>
    <row r="332" spans="1:14" ht="15.75">
      <c r="A332" s="159" t="s">
        <v>198</v>
      </c>
      <c r="B332" s="160" t="str">
        <f>IF(B331="","",IF(B331&lt;&gt;"119530",119530,""))</f>
        <v/>
      </c>
      <c r="C332" s="160" t="e">
        <f>VLOOKUP(B332,AccountFund_Tbl,2,FALSE)</f>
        <v>#N/A</v>
      </c>
      <c r="D332" s="161"/>
      <c r="E332" s="159"/>
      <c r="F332" s="162">
        <f ca="1">TODAY()</f>
        <v>45355</v>
      </c>
      <c r="G332" s="157" t="e">
        <f>IF('IOC Input'!#REF!="","",'IOC Input'!#REF!)</f>
        <v>#REF!</v>
      </c>
      <c r="H332" s="163" t="e">
        <f>IF('IOC Input'!#REF!&gt;=50000,RIGHT('IOC Input'!#REF!,6),"")</f>
        <v>#REF!</v>
      </c>
      <c r="I332" s="164" t="e">
        <f>IF(AND('IOC Input'!#REF!="1195000",'IOC Input'!#REF!="C"),'IOC Input'!#REF!,"")</f>
        <v>#REF!</v>
      </c>
      <c r="J332" s="165" t="e">
        <f>IF(AND('IOC Input'!#REF!="1195000",'IOC Input'!#REF!="D"),'IOC Input'!#REF!,"")</f>
        <v>#REF!</v>
      </c>
      <c r="K332" s="166" t="e">
        <f t="shared" ref="K332:K339" si="34">IF(SUM(I332:J332)&gt;0,1,0)</f>
        <v>#REF!</v>
      </c>
      <c r="L332" s="156"/>
      <c r="M332" s="160" t="e">
        <f>IF(M331="","",IF(M331&lt;&gt;"119530",119530,""))</f>
        <v>#REF!</v>
      </c>
      <c r="N332" s="160" t="e">
        <f>VLOOKUP(M332,AccountFund_Tbl,2,FALSE)</f>
        <v>#REF!</v>
      </c>
    </row>
    <row r="333" spans="1:14" ht="15.75">
      <c r="A333" s="159"/>
      <c r="B333" s="167"/>
      <c r="C333" s="167"/>
      <c r="D333" s="161"/>
      <c r="E333" s="159"/>
      <c r="F333" s="162"/>
      <c r="G333" s="157"/>
      <c r="H333" s="163"/>
      <c r="I333" s="164"/>
      <c r="J333" s="165"/>
      <c r="K333" s="166">
        <f t="shared" si="34"/>
        <v>0</v>
      </c>
      <c r="L333" s="156"/>
      <c r="M333" s="156"/>
      <c r="N333" s="156"/>
    </row>
    <row r="334" spans="1:14" ht="15.75">
      <c r="A334" s="159"/>
      <c r="B334" s="167"/>
      <c r="C334" s="167"/>
      <c r="D334" s="161"/>
      <c r="E334" s="159"/>
      <c r="F334" s="162"/>
      <c r="G334" s="157"/>
      <c r="H334" s="163"/>
      <c r="I334" s="164"/>
      <c r="J334" s="165"/>
      <c r="K334" s="166">
        <f t="shared" si="34"/>
        <v>0</v>
      </c>
      <c r="L334" s="156"/>
      <c r="M334" s="156"/>
      <c r="N334" s="156"/>
    </row>
    <row r="335" spans="1:14" ht="15.75">
      <c r="A335" s="159"/>
      <c r="B335" s="167"/>
      <c r="C335" s="167"/>
      <c r="D335" s="161"/>
      <c r="E335" s="159"/>
      <c r="F335" s="162"/>
      <c r="G335" s="157"/>
      <c r="H335" s="163"/>
      <c r="I335" s="164"/>
      <c r="J335" s="165"/>
      <c r="K335" s="166">
        <f t="shared" si="34"/>
        <v>0</v>
      </c>
      <c r="L335" s="156"/>
      <c r="M335" s="156"/>
      <c r="N335" s="156"/>
    </row>
    <row r="336" spans="1:14" ht="15.75">
      <c r="K336" s="166">
        <f t="shared" si="34"/>
        <v>0</v>
      </c>
    </row>
    <row r="337" spans="1:14" ht="15.75">
      <c r="K337" s="166">
        <f t="shared" si="34"/>
        <v>0</v>
      </c>
    </row>
    <row r="338" spans="1:14" ht="15.75">
      <c r="K338" s="166">
        <f t="shared" si="34"/>
        <v>0</v>
      </c>
    </row>
    <row r="339" spans="1:14" ht="15.75">
      <c r="A339" t="s">
        <v>199</v>
      </c>
      <c r="K339" s="166">
        <f t="shared" si="34"/>
        <v>0</v>
      </c>
    </row>
    <row r="340" spans="1:14" ht="15.75">
      <c r="A340" s="159" t="s">
        <v>198</v>
      </c>
      <c r="B340" s="160" t="str">
        <f>IF(ISERROR(M340),"",M340)</f>
        <v/>
      </c>
      <c r="C340" s="160" t="e">
        <f>VLOOKUP(B340,AccountFund_Tbl,2,FALSE)</f>
        <v>#N/A</v>
      </c>
      <c r="D340" s="161"/>
      <c r="E340" s="159"/>
      <c r="F340" s="162">
        <f ca="1">TODAY()</f>
        <v>45355</v>
      </c>
      <c r="G340" s="157" t="e">
        <f>IF('IOC Input'!#REF!="","",'IOC Input'!#REF!)</f>
        <v>#REF!</v>
      </c>
      <c r="H340" s="163" t="e">
        <f>IF('IOC Input'!#REF!&gt;=50000,RIGHT('IOC Input'!#REF!,6),"")</f>
        <v>#REF!</v>
      </c>
      <c r="I340" s="164" t="e">
        <f>IF(I341="",J341,"")</f>
        <v>#REF!</v>
      </c>
      <c r="J340" s="165" t="e">
        <f>IF(J341="",I341,"")</f>
        <v>#REF!</v>
      </c>
      <c r="K340" s="166" t="e">
        <f>IF(SUM(I340:J340)&gt;0,1,0)</f>
        <v>#REF!</v>
      </c>
      <c r="L340" s="156"/>
      <c r="M340"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340" s="160" t="e">
        <f>VLOOKUP(M340,AccountFund_Tbl,2,FALSE)</f>
        <v>#REF!</v>
      </c>
    </row>
    <row r="341" spans="1:14" ht="15.75">
      <c r="A341" s="159" t="s">
        <v>198</v>
      </c>
      <c r="B341" s="160" t="str">
        <f>IF(B340="","",IF(B340&lt;&gt;"119530",119530,""))</f>
        <v/>
      </c>
      <c r="C341" s="160" t="e">
        <f>VLOOKUP(B341,AccountFund_Tbl,2,FALSE)</f>
        <v>#N/A</v>
      </c>
      <c r="D341" s="161"/>
      <c r="E341" s="159"/>
      <c r="F341" s="162">
        <f ca="1">TODAY()</f>
        <v>45355</v>
      </c>
      <c r="G341" s="157" t="e">
        <f>IF('IOC Input'!#REF!="","",'IOC Input'!#REF!)</f>
        <v>#REF!</v>
      </c>
      <c r="H341" s="163" t="e">
        <f>IF('IOC Input'!#REF!&gt;=50000,RIGHT('IOC Input'!#REF!,6),"")</f>
        <v>#REF!</v>
      </c>
      <c r="I341" s="164" t="e">
        <f>IF(AND('IOC Input'!#REF!="1195000",'IOC Input'!#REF!="C"),'IOC Input'!#REF!,"")</f>
        <v>#REF!</v>
      </c>
      <c r="J341" s="165" t="e">
        <f>IF(AND('IOC Input'!#REF!="1195000",'IOC Input'!#REF!="D"),'IOC Input'!#REF!,"")</f>
        <v>#REF!</v>
      </c>
      <c r="K341" s="166" t="e">
        <f t="shared" ref="K341:K348" si="35">IF(SUM(I341:J341)&gt;0,1,0)</f>
        <v>#REF!</v>
      </c>
      <c r="L341" s="156"/>
      <c r="M341" s="160" t="e">
        <f>IF(M340="","",IF(M340&lt;&gt;"119530",119530,""))</f>
        <v>#REF!</v>
      </c>
      <c r="N341" s="160" t="e">
        <f>VLOOKUP(M341,AccountFund_Tbl,2,FALSE)</f>
        <v>#REF!</v>
      </c>
    </row>
    <row r="342" spans="1:14" ht="15.75">
      <c r="A342" s="159"/>
      <c r="B342" s="167"/>
      <c r="C342" s="167"/>
      <c r="D342" s="161"/>
      <c r="E342" s="159"/>
      <c r="F342" s="162"/>
      <c r="G342" s="157"/>
      <c r="H342" s="163"/>
      <c r="I342" s="164"/>
      <c r="J342" s="165"/>
      <c r="K342" s="166">
        <f t="shared" si="35"/>
        <v>0</v>
      </c>
      <c r="L342" s="156"/>
      <c r="M342" s="156"/>
      <c r="N342" s="156"/>
    </row>
    <row r="343" spans="1:14" ht="15.75">
      <c r="A343" s="159"/>
      <c r="B343" s="167"/>
      <c r="C343" s="167"/>
      <c r="D343" s="161"/>
      <c r="E343" s="159"/>
      <c r="F343" s="162"/>
      <c r="G343" s="157"/>
      <c r="H343" s="163"/>
      <c r="I343" s="164"/>
      <c r="J343" s="165"/>
      <c r="K343" s="166">
        <f t="shared" si="35"/>
        <v>0</v>
      </c>
      <c r="L343" s="156"/>
      <c r="M343" s="156"/>
      <c r="N343" s="156"/>
    </row>
    <row r="344" spans="1:14" ht="15.75">
      <c r="A344" s="159"/>
      <c r="B344" s="167"/>
      <c r="C344" s="167"/>
      <c r="D344" s="161"/>
      <c r="E344" s="159"/>
      <c r="F344" s="162"/>
      <c r="G344" s="157"/>
      <c r="H344" s="163"/>
      <c r="I344" s="164"/>
      <c r="J344" s="165"/>
      <c r="K344" s="166">
        <f t="shared" si="35"/>
        <v>0</v>
      </c>
      <c r="L344" s="156"/>
      <c r="M344" s="156"/>
      <c r="N344" s="156"/>
    </row>
    <row r="345" spans="1:14" ht="15.75">
      <c r="K345" s="166">
        <f t="shared" si="35"/>
        <v>0</v>
      </c>
    </row>
    <row r="346" spans="1:14" ht="15.75">
      <c r="K346" s="166">
        <f t="shared" si="35"/>
        <v>0</v>
      </c>
    </row>
    <row r="347" spans="1:14" ht="15.75">
      <c r="K347" s="166">
        <f t="shared" si="35"/>
        <v>0</v>
      </c>
    </row>
    <row r="348" spans="1:14" ht="15.75">
      <c r="A348" t="s">
        <v>199</v>
      </c>
      <c r="K348" s="166">
        <f t="shared" si="35"/>
        <v>0</v>
      </c>
    </row>
    <row r="349" spans="1:14" ht="15.75">
      <c r="A349" s="159" t="s">
        <v>198</v>
      </c>
      <c r="B349" s="160" t="str">
        <f>IF(ISERROR(M349),"",M349)</f>
        <v/>
      </c>
      <c r="C349" s="160" t="e">
        <f>VLOOKUP(B349,AccountFund_Tbl,2,FALSE)</f>
        <v>#N/A</v>
      </c>
      <c r="D349" s="161"/>
      <c r="E349" s="159"/>
      <c r="F349" s="162">
        <f ca="1">TODAY()</f>
        <v>45355</v>
      </c>
      <c r="G349" s="157" t="e">
        <f>IF('IOC Input'!#REF!="","",'IOC Input'!#REF!)</f>
        <v>#REF!</v>
      </c>
      <c r="H349" s="163" t="e">
        <f>IF('IOC Input'!#REF!&gt;=50000,RIGHT('IOC Input'!#REF!,6),"")</f>
        <v>#REF!</v>
      </c>
      <c r="I349" s="164" t="e">
        <f>IF(I350="",J350,"")</f>
        <v>#REF!</v>
      </c>
      <c r="J349" s="165" t="e">
        <f>IF(J350="",I350,"")</f>
        <v>#REF!</v>
      </c>
      <c r="K349" s="166" t="e">
        <f>IF(SUM(I349:J349)&gt;0,1,0)</f>
        <v>#REF!</v>
      </c>
      <c r="L349" s="156"/>
      <c r="M349"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349" s="160" t="e">
        <f>VLOOKUP(M349,AccountFund_Tbl,2,FALSE)</f>
        <v>#REF!</v>
      </c>
    </row>
    <row r="350" spans="1:14" ht="15.75">
      <c r="A350" s="159" t="s">
        <v>198</v>
      </c>
      <c r="B350" s="160" t="str">
        <f>IF(B349="","",IF(B349&lt;&gt;"119530",119530,""))</f>
        <v/>
      </c>
      <c r="C350" s="160" t="e">
        <f>VLOOKUP(B350,AccountFund_Tbl,2,FALSE)</f>
        <v>#N/A</v>
      </c>
      <c r="D350" s="161"/>
      <c r="E350" s="159"/>
      <c r="F350" s="162">
        <f ca="1">TODAY()</f>
        <v>45355</v>
      </c>
      <c r="G350" s="157" t="e">
        <f>IF('IOC Input'!#REF!="","",'IOC Input'!#REF!)</f>
        <v>#REF!</v>
      </c>
      <c r="H350" s="163" t="e">
        <f>IF('IOC Input'!#REF!&gt;=50000,RIGHT('IOC Input'!#REF!,6),"")</f>
        <v>#REF!</v>
      </c>
      <c r="I350" s="164" t="e">
        <f>IF(AND('IOC Input'!#REF!="1195000",'IOC Input'!#REF!="C"),'IOC Input'!#REF!,"")</f>
        <v>#REF!</v>
      </c>
      <c r="J350" s="165" t="e">
        <f>IF(AND('IOC Input'!#REF!="1195000",'IOC Input'!#REF!="D"),'IOC Input'!#REF!,"")</f>
        <v>#REF!</v>
      </c>
      <c r="K350" s="166" t="e">
        <f t="shared" ref="K350:K357" si="36">IF(SUM(I350:J350)&gt;0,1,0)</f>
        <v>#REF!</v>
      </c>
      <c r="L350" s="156"/>
      <c r="M350" s="160" t="e">
        <f>IF(M349="","",IF(M349&lt;&gt;"119530",119530,""))</f>
        <v>#REF!</v>
      </c>
      <c r="N350" s="160" t="e">
        <f>VLOOKUP(M350,AccountFund_Tbl,2,FALSE)</f>
        <v>#REF!</v>
      </c>
    </row>
    <row r="351" spans="1:14" ht="15.75">
      <c r="A351" s="159"/>
      <c r="B351" s="167"/>
      <c r="C351" s="167"/>
      <c r="D351" s="161"/>
      <c r="E351" s="159"/>
      <c r="F351" s="162"/>
      <c r="G351" s="157"/>
      <c r="H351" s="163"/>
      <c r="I351" s="164"/>
      <c r="J351" s="165"/>
      <c r="K351" s="166">
        <f t="shared" si="36"/>
        <v>0</v>
      </c>
      <c r="L351" s="156"/>
      <c r="M351" s="156"/>
      <c r="N351" s="156"/>
    </row>
    <row r="352" spans="1:14" ht="15.75">
      <c r="A352" s="159"/>
      <c r="B352" s="167"/>
      <c r="C352" s="167"/>
      <c r="D352" s="161"/>
      <c r="E352" s="159"/>
      <c r="F352" s="162"/>
      <c r="G352" s="157"/>
      <c r="H352" s="163"/>
      <c r="I352" s="164"/>
      <c r="J352" s="165"/>
      <c r="K352" s="166">
        <f t="shared" si="36"/>
        <v>0</v>
      </c>
      <c r="L352" s="156"/>
      <c r="M352" s="156"/>
      <c r="N352" s="156"/>
    </row>
    <row r="353" spans="1:14" ht="15.75">
      <c r="A353" s="159"/>
      <c r="B353" s="167"/>
      <c r="C353" s="167"/>
      <c r="D353" s="161"/>
      <c r="E353" s="159"/>
      <c r="F353" s="162"/>
      <c r="G353" s="157"/>
      <c r="H353" s="163"/>
      <c r="I353" s="164"/>
      <c r="J353" s="165"/>
      <c r="K353" s="166">
        <f t="shared" si="36"/>
        <v>0</v>
      </c>
      <c r="L353" s="156"/>
      <c r="M353" s="156"/>
      <c r="N353" s="156"/>
    </row>
    <row r="354" spans="1:14" ht="15.75">
      <c r="K354" s="166">
        <f t="shared" si="36"/>
        <v>0</v>
      </c>
    </row>
    <row r="355" spans="1:14" ht="15.75">
      <c r="K355" s="166">
        <f t="shared" si="36"/>
        <v>0</v>
      </c>
    </row>
    <row r="356" spans="1:14" ht="15.75">
      <c r="K356" s="166">
        <f t="shared" si="36"/>
        <v>0</v>
      </c>
    </row>
    <row r="357" spans="1:14" ht="15.75">
      <c r="A357" t="s">
        <v>199</v>
      </c>
      <c r="K357" s="166">
        <f t="shared" si="36"/>
        <v>0</v>
      </c>
    </row>
    <row r="358" spans="1:14" ht="15.75">
      <c r="A358" s="159" t="s">
        <v>198</v>
      </c>
      <c r="B358" s="160" t="str">
        <f>IF(ISERROR(M358),"",M358)</f>
        <v/>
      </c>
      <c r="C358" s="160" t="e">
        <f>VLOOKUP(B358,AccountFund_Tbl,2,FALSE)</f>
        <v>#N/A</v>
      </c>
      <c r="D358" s="161"/>
      <c r="E358" s="159"/>
      <c r="F358" s="162">
        <f ca="1">TODAY()</f>
        <v>45355</v>
      </c>
      <c r="G358" s="157" t="e">
        <f>IF('IOC Input'!#REF!="","",'IOC Input'!#REF!)</f>
        <v>#REF!</v>
      </c>
      <c r="H358" s="163" t="e">
        <f>IF('IOC Input'!#REF!&gt;=50000,RIGHT('IOC Input'!#REF!,6),"")</f>
        <v>#REF!</v>
      </c>
      <c r="I358" s="164" t="e">
        <f>IF(I359="",J359,"")</f>
        <v>#REF!</v>
      </c>
      <c r="J358" s="165" t="e">
        <f>IF(J359="",I359,"")</f>
        <v>#REF!</v>
      </c>
      <c r="K358" s="166" t="e">
        <f>IF(SUM(I358:J358)&gt;0,1,0)</f>
        <v>#REF!</v>
      </c>
      <c r="L358" s="156"/>
      <c r="M358"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358" s="160" t="e">
        <f>VLOOKUP(M358,AccountFund_Tbl,2,FALSE)</f>
        <v>#REF!</v>
      </c>
    </row>
    <row r="359" spans="1:14" ht="15.75">
      <c r="A359" s="159" t="s">
        <v>198</v>
      </c>
      <c r="B359" s="160" t="str">
        <f>IF(B358="","",IF(B358&lt;&gt;"119530",119530,""))</f>
        <v/>
      </c>
      <c r="C359" s="160" t="e">
        <f>VLOOKUP(B359,AccountFund_Tbl,2,FALSE)</f>
        <v>#N/A</v>
      </c>
      <c r="D359" s="161"/>
      <c r="E359" s="159"/>
      <c r="F359" s="162">
        <f ca="1">TODAY()</f>
        <v>45355</v>
      </c>
      <c r="G359" s="157" t="e">
        <f>IF('IOC Input'!#REF!="","",'IOC Input'!#REF!)</f>
        <v>#REF!</v>
      </c>
      <c r="H359" s="163" t="e">
        <f>IF('IOC Input'!#REF!&gt;=50000,RIGHT('IOC Input'!#REF!,6),"")</f>
        <v>#REF!</v>
      </c>
      <c r="I359" s="164" t="e">
        <f>IF(AND('IOC Input'!#REF!="1195000",'IOC Input'!#REF!="C"),'IOC Input'!#REF!,"")</f>
        <v>#REF!</v>
      </c>
      <c r="J359" s="165" t="e">
        <f>IF(AND('IOC Input'!#REF!="1195000",'IOC Input'!#REF!="D"),'IOC Input'!#REF!,"")</f>
        <v>#REF!</v>
      </c>
      <c r="K359" s="166" t="e">
        <f t="shared" ref="K359:K366" si="37">IF(SUM(I359:J359)&gt;0,1,0)</f>
        <v>#REF!</v>
      </c>
      <c r="L359" s="156"/>
      <c r="M359" s="160" t="e">
        <f>IF(M358="","",IF(M358&lt;&gt;"119530",119530,""))</f>
        <v>#REF!</v>
      </c>
      <c r="N359" s="160" t="e">
        <f>VLOOKUP(M359,AccountFund_Tbl,2,FALSE)</f>
        <v>#REF!</v>
      </c>
    </row>
    <row r="360" spans="1:14" ht="15.75">
      <c r="A360" s="159"/>
      <c r="B360" s="167"/>
      <c r="C360" s="167"/>
      <c r="D360" s="161"/>
      <c r="E360" s="159"/>
      <c r="F360" s="162"/>
      <c r="G360" s="157"/>
      <c r="H360" s="163"/>
      <c r="I360" s="164"/>
      <c r="J360" s="165"/>
      <c r="K360" s="166">
        <f t="shared" si="37"/>
        <v>0</v>
      </c>
      <c r="L360" s="156"/>
      <c r="M360" s="156"/>
      <c r="N360" s="156"/>
    </row>
    <row r="361" spans="1:14" ht="15.75">
      <c r="A361" s="159"/>
      <c r="B361" s="167"/>
      <c r="C361" s="167"/>
      <c r="D361" s="161"/>
      <c r="E361" s="159"/>
      <c r="F361" s="162"/>
      <c r="G361" s="157"/>
      <c r="H361" s="163"/>
      <c r="I361" s="164"/>
      <c r="J361" s="165"/>
      <c r="K361" s="166">
        <f t="shared" si="37"/>
        <v>0</v>
      </c>
      <c r="L361" s="156"/>
      <c r="M361" s="156"/>
      <c r="N361" s="156"/>
    </row>
    <row r="362" spans="1:14" ht="15.75">
      <c r="A362" s="159"/>
      <c r="B362" s="167"/>
      <c r="C362" s="167"/>
      <c r="D362" s="161"/>
      <c r="E362" s="159"/>
      <c r="F362" s="162"/>
      <c r="G362" s="157"/>
      <c r="H362" s="163"/>
      <c r="I362" s="164"/>
      <c r="J362" s="165"/>
      <c r="K362" s="166">
        <f t="shared" si="37"/>
        <v>0</v>
      </c>
      <c r="L362" s="156"/>
      <c r="M362" s="156"/>
      <c r="N362" s="156"/>
    </row>
    <row r="363" spans="1:14" ht="15.75">
      <c r="K363" s="166">
        <f t="shared" si="37"/>
        <v>0</v>
      </c>
    </row>
    <row r="364" spans="1:14" ht="15.75">
      <c r="K364" s="166">
        <f t="shared" si="37"/>
        <v>0</v>
      </c>
    </row>
    <row r="365" spans="1:14" ht="15.75">
      <c r="K365" s="166">
        <f t="shared" si="37"/>
        <v>0</v>
      </c>
    </row>
    <row r="366" spans="1:14" ht="15.75">
      <c r="A366" t="s">
        <v>199</v>
      </c>
      <c r="K366" s="166">
        <f t="shared" si="37"/>
        <v>0</v>
      </c>
    </row>
    <row r="367" spans="1:14" ht="15.75">
      <c r="A367" s="159" t="s">
        <v>198</v>
      </c>
      <c r="B367" s="160" t="str">
        <f>IF(ISERROR(M367),"",M367)</f>
        <v/>
      </c>
      <c r="C367" s="160" t="e">
        <f>VLOOKUP(B367,AccountFund_Tbl,2,FALSE)</f>
        <v>#N/A</v>
      </c>
      <c r="D367" s="161"/>
      <c r="E367" s="159"/>
      <c r="F367" s="162">
        <f ca="1">TODAY()</f>
        <v>45355</v>
      </c>
      <c r="G367" s="157" t="e">
        <f>IF('IOC Input'!#REF!="","",'IOC Input'!#REF!)</f>
        <v>#REF!</v>
      </c>
      <c r="H367" s="163" t="e">
        <f>IF('IOC Input'!#REF!&gt;=50000,RIGHT('IOC Input'!#REF!,6),"")</f>
        <v>#REF!</v>
      </c>
      <c r="I367" s="164" t="e">
        <f>IF(I368="",J368,"")</f>
        <v>#REF!</v>
      </c>
      <c r="J367" s="165" t="e">
        <f>IF(J368="",I368,"")</f>
        <v>#REF!</v>
      </c>
      <c r="K367" s="166" t="e">
        <f>IF(SUM(I367:J367)&gt;0,1,0)</f>
        <v>#REF!</v>
      </c>
      <c r="L367" s="156"/>
      <c r="M367"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367" s="160" t="e">
        <f>VLOOKUP(M367,AccountFund_Tbl,2,FALSE)</f>
        <v>#REF!</v>
      </c>
    </row>
    <row r="368" spans="1:14" ht="15.75">
      <c r="A368" s="159" t="s">
        <v>198</v>
      </c>
      <c r="B368" s="160" t="str">
        <f>IF(B367="","",IF(B367&lt;&gt;"119530",119530,""))</f>
        <v/>
      </c>
      <c r="C368" s="160" t="e">
        <f>VLOOKUP(B368,AccountFund_Tbl,2,FALSE)</f>
        <v>#N/A</v>
      </c>
      <c r="D368" s="161"/>
      <c r="E368" s="159"/>
      <c r="F368" s="162">
        <f ca="1">TODAY()</f>
        <v>45355</v>
      </c>
      <c r="G368" s="157" t="e">
        <f>IF('IOC Input'!#REF!="","",'IOC Input'!#REF!)</f>
        <v>#REF!</v>
      </c>
      <c r="H368" s="163" t="e">
        <f>IF('IOC Input'!#REF!&gt;=50000,RIGHT('IOC Input'!#REF!,6),"")</f>
        <v>#REF!</v>
      </c>
      <c r="I368" s="164" t="e">
        <f>IF(AND('IOC Input'!#REF!="1195000",'IOC Input'!#REF!="C"),'IOC Input'!#REF!,"")</f>
        <v>#REF!</v>
      </c>
      <c r="J368" s="165" t="e">
        <f>IF(AND('IOC Input'!#REF!="1195000",'IOC Input'!#REF!="D"),'IOC Input'!#REF!,"")</f>
        <v>#REF!</v>
      </c>
      <c r="K368" s="166" t="e">
        <f t="shared" ref="K368:K375" si="38">IF(SUM(I368:J368)&gt;0,1,0)</f>
        <v>#REF!</v>
      </c>
      <c r="L368" s="156"/>
      <c r="M368" s="160" t="e">
        <f>IF(M367="","",IF(M367&lt;&gt;"119530",119530,""))</f>
        <v>#REF!</v>
      </c>
      <c r="N368" s="160" t="e">
        <f>VLOOKUP(M368,AccountFund_Tbl,2,FALSE)</f>
        <v>#REF!</v>
      </c>
    </row>
    <row r="369" spans="1:14" ht="15.75">
      <c r="A369" s="159"/>
      <c r="B369" s="167"/>
      <c r="C369" s="167"/>
      <c r="D369" s="161"/>
      <c r="E369" s="159"/>
      <c r="F369" s="162"/>
      <c r="G369" s="157"/>
      <c r="H369" s="163"/>
      <c r="I369" s="164"/>
      <c r="J369" s="165"/>
      <c r="K369" s="166">
        <f t="shared" si="38"/>
        <v>0</v>
      </c>
      <c r="L369" s="156"/>
      <c r="M369" s="156"/>
      <c r="N369" s="156"/>
    </row>
    <row r="370" spans="1:14" ht="15.75">
      <c r="A370" s="159"/>
      <c r="B370" s="167"/>
      <c r="C370" s="167"/>
      <c r="D370" s="161"/>
      <c r="E370" s="159"/>
      <c r="F370" s="162"/>
      <c r="G370" s="157"/>
      <c r="H370" s="163"/>
      <c r="I370" s="164"/>
      <c r="J370" s="165"/>
      <c r="K370" s="166">
        <f t="shared" si="38"/>
        <v>0</v>
      </c>
      <c r="L370" s="156"/>
      <c r="M370" s="156"/>
      <c r="N370" s="156"/>
    </row>
    <row r="371" spans="1:14" ht="15.75">
      <c r="A371" s="159"/>
      <c r="B371" s="167"/>
      <c r="C371" s="167"/>
      <c r="D371" s="161"/>
      <c r="E371" s="159"/>
      <c r="F371" s="162"/>
      <c r="G371" s="157"/>
      <c r="H371" s="163"/>
      <c r="I371" s="164"/>
      <c r="J371" s="165"/>
      <c r="K371" s="166">
        <f t="shared" si="38"/>
        <v>0</v>
      </c>
      <c r="L371" s="156"/>
      <c r="M371" s="156"/>
      <c r="N371" s="156"/>
    </row>
    <row r="372" spans="1:14" ht="15.75">
      <c r="K372" s="166">
        <f t="shared" si="38"/>
        <v>0</v>
      </c>
    </row>
    <row r="373" spans="1:14" ht="15.75">
      <c r="K373" s="166">
        <f t="shared" si="38"/>
        <v>0</v>
      </c>
    </row>
    <row r="374" spans="1:14" ht="15.75">
      <c r="K374" s="166">
        <f t="shared" si="38"/>
        <v>0</v>
      </c>
    </row>
    <row r="375" spans="1:14" ht="15.75">
      <c r="A375" t="s">
        <v>199</v>
      </c>
      <c r="K375" s="166">
        <f t="shared" si="38"/>
        <v>0</v>
      </c>
    </row>
    <row r="376" spans="1:14" ht="15.75">
      <c r="A376" s="159" t="s">
        <v>198</v>
      </c>
      <c r="B376" s="160" t="str">
        <f>IF(ISERROR(M376),"",M376)</f>
        <v/>
      </c>
      <c r="C376" s="160" t="e">
        <f>VLOOKUP(B376,AccountFund_Tbl,2,FALSE)</f>
        <v>#N/A</v>
      </c>
      <c r="D376" s="161"/>
      <c r="E376" s="159"/>
      <c r="F376" s="162">
        <f ca="1">TODAY()</f>
        <v>45355</v>
      </c>
      <c r="G376" s="157" t="e">
        <f>IF('IOC Input'!#REF!="","",'IOC Input'!#REF!)</f>
        <v>#REF!</v>
      </c>
      <c r="H376" s="163" t="e">
        <f>IF('IOC Input'!#REF!&gt;=50000,RIGHT('IOC Input'!#REF!,6),"")</f>
        <v>#REF!</v>
      </c>
      <c r="I376" s="164" t="e">
        <f>IF(I377="",J377,"")</f>
        <v>#REF!</v>
      </c>
      <c r="J376" s="165" t="e">
        <f>IF(J377="",I377,"")</f>
        <v>#REF!</v>
      </c>
      <c r="K376" s="166" t="e">
        <f>IF(SUM(I376:J376)&gt;0,1,0)</f>
        <v>#REF!</v>
      </c>
      <c r="L376" s="156"/>
      <c r="M376"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376" s="160" t="e">
        <f>VLOOKUP(M376,AccountFund_Tbl,2,FALSE)</f>
        <v>#REF!</v>
      </c>
    </row>
    <row r="377" spans="1:14" ht="15.75">
      <c r="A377" s="159" t="s">
        <v>198</v>
      </c>
      <c r="B377" s="160" t="str">
        <f>IF(B376="","",IF(B376&lt;&gt;"119530",119530,""))</f>
        <v/>
      </c>
      <c r="C377" s="160" t="e">
        <f>VLOOKUP(B377,AccountFund_Tbl,2,FALSE)</f>
        <v>#N/A</v>
      </c>
      <c r="D377" s="161"/>
      <c r="E377" s="159"/>
      <c r="F377" s="162">
        <f ca="1">TODAY()</f>
        <v>45355</v>
      </c>
      <c r="G377" s="157" t="e">
        <f>IF('IOC Input'!#REF!="","",'IOC Input'!#REF!)</f>
        <v>#REF!</v>
      </c>
      <c r="H377" s="163" t="e">
        <f>IF('IOC Input'!#REF!&gt;=50000,RIGHT('IOC Input'!#REF!,6),"")</f>
        <v>#REF!</v>
      </c>
      <c r="I377" s="164" t="e">
        <f>IF(AND('IOC Input'!#REF!="1195000",'IOC Input'!#REF!="C"),'IOC Input'!#REF!,"")</f>
        <v>#REF!</v>
      </c>
      <c r="J377" s="165" t="e">
        <f>IF(AND('IOC Input'!#REF!="1195000",'IOC Input'!#REF!="D"),'IOC Input'!#REF!,"")</f>
        <v>#REF!</v>
      </c>
      <c r="K377" s="166" t="e">
        <f t="shared" ref="K377:K384" si="39">IF(SUM(I377:J377)&gt;0,1,0)</f>
        <v>#REF!</v>
      </c>
      <c r="L377" s="156"/>
      <c r="M377" s="160" t="e">
        <f>IF(M376="","",IF(M376&lt;&gt;"119530",119530,""))</f>
        <v>#REF!</v>
      </c>
      <c r="N377" s="160" t="e">
        <f>VLOOKUP(M377,AccountFund_Tbl,2,FALSE)</f>
        <v>#REF!</v>
      </c>
    </row>
    <row r="378" spans="1:14" ht="15.75">
      <c r="A378" s="159"/>
      <c r="B378" s="167"/>
      <c r="C378" s="167"/>
      <c r="D378" s="161"/>
      <c r="E378" s="159"/>
      <c r="F378" s="162"/>
      <c r="G378" s="157"/>
      <c r="H378" s="163"/>
      <c r="I378" s="164"/>
      <c r="J378" s="165"/>
      <c r="K378" s="166">
        <f t="shared" si="39"/>
        <v>0</v>
      </c>
      <c r="L378" s="156"/>
      <c r="M378" s="156"/>
      <c r="N378" s="156"/>
    </row>
    <row r="379" spans="1:14" ht="15.75">
      <c r="A379" s="159"/>
      <c r="B379" s="167"/>
      <c r="C379" s="167"/>
      <c r="D379" s="161"/>
      <c r="E379" s="159"/>
      <c r="F379" s="162"/>
      <c r="G379" s="157"/>
      <c r="H379" s="163"/>
      <c r="I379" s="164"/>
      <c r="J379" s="165"/>
      <c r="K379" s="166">
        <f t="shared" si="39"/>
        <v>0</v>
      </c>
      <c r="L379" s="156"/>
      <c r="M379" s="156"/>
      <c r="N379" s="156"/>
    </row>
    <row r="380" spans="1:14" ht="15.75">
      <c r="A380" s="159"/>
      <c r="B380" s="167"/>
      <c r="C380" s="167"/>
      <c r="D380" s="161"/>
      <c r="E380" s="159"/>
      <c r="F380" s="162"/>
      <c r="G380" s="157"/>
      <c r="H380" s="163"/>
      <c r="I380" s="164"/>
      <c r="J380" s="165"/>
      <c r="K380" s="166">
        <f t="shared" si="39"/>
        <v>0</v>
      </c>
      <c r="L380" s="156"/>
      <c r="M380" s="156"/>
      <c r="N380" s="156"/>
    </row>
    <row r="381" spans="1:14" ht="15.75">
      <c r="K381" s="166">
        <f t="shared" si="39"/>
        <v>0</v>
      </c>
    </row>
    <row r="382" spans="1:14" ht="15.75">
      <c r="K382" s="166">
        <f t="shared" si="39"/>
        <v>0</v>
      </c>
    </row>
    <row r="383" spans="1:14" ht="15.75">
      <c r="K383" s="166">
        <f t="shared" si="39"/>
        <v>0</v>
      </c>
    </row>
    <row r="384" spans="1:14" ht="15.75">
      <c r="A384" t="s">
        <v>199</v>
      </c>
      <c r="K384" s="166">
        <f t="shared" si="39"/>
        <v>0</v>
      </c>
    </row>
    <row r="385" spans="1:14" ht="15.75">
      <c r="A385" s="159" t="s">
        <v>198</v>
      </c>
      <c r="B385" s="160" t="str">
        <f>IF(ISERROR(M385),"",M385)</f>
        <v/>
      </c>
      <c r="C385" s="160" t="e">
        <f>VLOOKUP(B385,AccountFund_Tbl,2,FALSE)</f>
        <v>#N/A</v>
      </c>
      <c r="D385" s="161"/>
      <c r="E385" s="159"/>
      <c r="F385" s="162">
        <f ca="1">TODAY()</f>
        <v>45355</v>
      </c>
      <c r="G385" s="157" t="e">
        <f>IF('IOC Input'!#REF!="","",'IOC Input'!#REF!)</f>
        <v>#REF!</v>
      </c>
      <c r="H385" s="163" t="e">
        <f>IF('IOC Input'!#REF!&gt;=50000,RIGHT('IOC Input'!#REF!,6),"")</f>
        <v>#REF!</v>
      </c>
      <c r="I385" s="164" t="e">
        <f>IF(I386="",J386,"")</f>
        <v>#REF!</v>
      </c>
      <c r="J385" s="165" t="e">
        <f>IF(J386="",I386,"")</f>
        <v>#REF!</v>
      </c>
      <c r="K385" s="166" t="e">
        <f>IF(SUM(I385:J385)&gt;0,1,0)</f>
        <v>#REF!</v>
      </c>
      <c r="L385" s="156"/>
      <c r="M385"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385" s="160" t="e">
        <f>VLOOKUP(M385,AccountFund_Tbl,2,FALSE)</f>
        <v>#REF!</v>
      </c>
    </row>
    <row r="386" spans="1:14" ht="15.75">
      <c r="A386" s="159" t="s">
        <v>198</v>
      </c>
      <c r="B386" s="160" t="str">
        <f>IF(B385="","",IF(B385&lt;&gt;"119530",119530,""))</f>
        <v/>
      </c>
      <c r="C386" s="160" t="e">
        <f>VLOOKUP(B386,AccountFund_Tbl,2,FALSE)</f>
        <v>#N/A</v>
      </c>
      <c r="D386" s="161"/>
      <c r="E386" s="159"/>
      <c r="F386" s="162">
        <f ca="1">TODAY()</f>
        <v>45355</v>
      </c>
      <c r="G386" s="157" t="e">
        <f>IF('IOC Input'!#REF!="","",'IOC Input'!#REF!)</f>
        <v>#REF!</v>
      </c>
      <c r="H386" s="163" t="e">
        <f>IF('IOC Input'!#REF!&gt;=50000,RIGHT('IOC Input'!#REF!,6),"")</f>
        <v>#REF!</v>
      </c>
      <c r="I386" s="164" t="e">
        <f>IF(AND('IOC Input'!#REF!="1195000",'IOC Input'!#REF!="C"),'IOC Input'!#REF!,"")</f>
        <v>#REF!</v>
      </c>
      <c r="J386" s="165" t="e">
        <f>IF(AND('IOC Input'!#REF!="1195000",'IOC Input'!#REF!="D"),'IOC Input'!#REF!,"")</f>
        <v>#REF!</v>
      </c>
      <c r="K386" s="166" t="e">
        <f t="shared" ref="K386:K393" si="40">IF(SUM(I386:J386)&gt;0,1,0)</f>
        <v>#REF!</v>
      </c>
      <c r="L386" s="156"/>
      <c r="M386" s="160" t="e">
        <f>IF(M385="","",IF(M385&lt;&gt;"119530",119530,""))</f>
        <v>#REF!</v>
      </c>
      <c r="N386" s="160" t="e">
        <f>VLOOKUP(M386,AccountFund_Tbl,2,FALSE)</f>
        <v>#REF!</v>
      </c>
    </row>
    <row r="387" spans="1:14" ht="15.75">
      <c r="A387" s="159"/>
      <c r="B387" s="167"/>
      <c r="C387" s="167"/>
      <c r="D387" s="161"/>
      <c r="E387" s="159"/>
      <c r="F387" s="162"/>
      <c r="G387" s="157"/>
      <c r="H387" s="163"/>
      <c r="I387" s="164"/>
      <c r="J387" s="165"/>
      <c r="K387" s="166">
        <f t="shared" si="40"/>
        <v>0</v>
      </c>
      <c r="L387" s="156"/>
      <c r="M387" s="156"/>
      <c r="N387" s="156"/>
    </row>
    <row r="388" spans="1:14" ht="15.75">
      <c r="A388" s="159"/>
      <c r="B388" s="167"/>
      <c r="C388" s="167"/>
      <c r="D388" s="161"/>
      <c r="E388" s="159"/>
      <c r="F388" s="162"/>
      <c r="G388" s="157"/>
      <c r="H388" s="163"/>
      <c r="I388" s="164"/>
      <c r="J388" s="165"/>
      <c r="K388" s="166">
        <f t="shared" si="40"/>
        <v>0</v>
      </c>
      <c r="L388" s="156"/>
      <c r="M388" s="156"/>
      <c r="N388" s="156"/>
    </row>
    <row r="389" spans="1:14" ht="15.75">
      <c r="A389" s="159"/>
      <c r="B389" s="167"/>
      <c r="C389" s="167"/>
      <c r="D389" s="161"/>
      <c r="E389" s="159"/>
      <c r="F389" s="162"/>
      <c r="G389" s="157"/>
      <c r="H389" s="163"/>
      <c r="I389" s="164"/>
      <c r="J389" s="165"/>
      <c r="K389" s="166">
        <f t="shared" si="40"/>
        <v>0</v>
      </c>
      <c r="L389" s="156"/>
      <c r="M389" s="156"/>
      <c r="N389" s="156"/>
    </row>
    <row r="390" spans="1:14" ht="15.75">
      <c r="K390" s="166">
        <f t="shared" si="40"/>
        <v>0</v>
      </c>
    </row>
    <row r="391" spans="1:14" ht="15.75">
      <c r="K391" s="166">
        <f t="shared" si="40"/>
        <v>0</v>
      </c>
    </row>
    <row r="392" spans="1:14" ht="15.75">
      <c r="K392" s="166">
        <f t="shared" si="40"/>
        <v>0</v>
      </c>
    </row>
    <row r="393" spans="1:14" ht="15.75">
      <c r="A393" t="s">
        <v>199</v>
      </c>
      <c r="K393" s="166">
        <f t="shared" si="40"/>
        <v>0</v>
      </c>
    </row>
    <row r="394" spans="1:14" ht="15.75">
      <c r="A394" s="159" t="s">
        <v>198</v>
      </c>
      <c r="B394" s="160" t="str">
        <f>IF(ISERROR(M394),"",M394)</f>
        <v/>
      </c>
      <c r="C394" s="160" t="e">
        <f>VLOOKUP(B394,AccountFund_Tbl,2,FALSE)</f>
        <v>#N/A</v>
      </c>
      <c r="D394" s="161"/>
      <c r="E394" s="159"/>
      <c r="F394" s="162">
        <f ca="1">TODAY()</f>
        <v>45355</v>
      </c>
      <c r="G394" s="157" t="e">
        <f>IF('IOC Input'!#REF!="","",'IOC Input'!#REF!)</f>
        <v>#REF!</v>
      </c>
      <c r="H394" s="163" t="e">
        <f>IF('IOC Input'!#REF!&gt;=50000,RIGHT('IOC Input'!#REF!,6),"")</f>
        <v>#REF!</v>
      </c>
      <c r="I394" s="164" t="e">
        <f>IF(I395="",J395,"")</f>
        <v>#REF!</v>
      </c>
      <c r="J394" s="165" t="e">
        <f>IF(J395="",I395,"")</f>
        <v>#REF!</v>
      </c>
      <c r="K394" s="166" t="e">
        <f>IF(SUM(I394:J394)&gt;0,1,0)</f>
        <v>#REF!</v>
      </c>
      <c r="L394" s="156"/>
      <c r="M394"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394" s="160" t="e">
        <f>VLOOKUP(M394,AccountFund_Tbl,2,FALSE)</f>
        <v>#REF!</v>
      </c>
    </row>
    <row r="395" spans="1:14" ht="15.75">
      <c r="A395" s="159" t="s">
        <v>198</v>
      </c>
      <c r="B395" s="160" t="str">
        <f>IF(B394="","",IF(B394&lt;&gt;"119530",119530,""))</f>
        <v/>
      </c>
      <c r="C395" s="160" t="e">
        <f>VLOOKUP(B395,AccountFund_Tbl,2,FALSE)</f>
        <v>#N/A</v>
      </c>
      <c r="D395" s="161"/>
      <c r="E395" s="159"/>
      <c r="F395" s="162">
        <f ca="1">TODAY()</f>
        <v>45355</v>
      </c>
      <c r="G395" s="157" t="e">
        <f>IF('IOC Input'!#REF!="","",'IOC Input'!#REF!)</f>
        <v>#REF!</v>
      </c>
      <c r="H395" s="163" t="e">
        <f>IF('IOC Input'!#REF!&gt;=50000,RIGHT('IOC Input'!#REF!,6),"")</f>
        <v>#REF!</v>
      </c>
      <c r="I395" s="164" t="e">
        <f>IF(AND('IOC Input'!#REF!="1195000",'IOC Input'!#REF!="C"),'IOC Input'!#REF!,"")</f>
        <v>#REF!</v>
      </c>
      <c r="J395" s="165" t="e">
        <f>IF(AND('IOC Input'!#REF!="1195000",'IOC Input'!#REF!="D"),'IOC Input'!#REF!,"")</f>
        <v>#REF!</v>
      </c>
      <c r="K395" s="166" t="e">
        <f t="shared" ref="K395:K402" si="41">IF(SUM(I395:J395)&gt;0,1,0)</f>
        <v>#REF!</v>
      </c>
      <c r="L395" s="156"/>
      <c r="M395" s="160" t="e">
        <f>IF(M394="","",IF(M394&lt;&gt;"119530",119530,""))</f>
        <v>#REF!</v>
      </c>
      <c r="N395" s="160" t="e">
        <f>VLOOKUP(M395,AccountFund_Tbl,2,FALSE)</f>
        <v>#REF!</v>
      </c>
    </row>
    <row r="396" spans="1:14" ht="15.75">
      <c r="A396" s="159"/>
      <c r="B396" s="167"/>
      <c r="C396" s="167"/>
      <c r="D396" s="161"/>
      <c r="E396" s="159"/>
      <c r="F396" s="162"/>
      <c r="G396" s="157"/>
      <c r="H396" s="163"/>
      <c r="I396" s="164"/>
      <c r="J396" s="165"/>
      <c r="K396" s="166">
        <f t="shared" si="41"/>
        <v>0</v>
      </c>
      <c r="L396" s="156"/>
      <c r="M396" s="156"/>
      <c r="N396" s="156"/>
    </row>
    <row r="397" spans="1:14" ht="15.75">
      <c r="A397" s="159"/>
      <c r="B397" s="167"/>
      <c r="C397" s="167"/>
      <c r="D397" s="161"/>
      <c r="E397" s="159"/>
      <c r="F397" s="162"/>
      <c r="G397" s="157"/>
      <c r="H397" s="163"/>
      <c r="I397" s="164"/>
      <c r="J397" s="165"/>
      <c r="K397" s="166">
        <f t="shared" si="41"/>
        <v>0</v>
      </c>
      <c r="L397" s="156"/>
      <c r="M397" s="156"/>
      <c r="N397" s="156"/>
    </row>
    <row r="398" spans="1:14" ht="15.75">
      <c r="A398" s="159"/>
      <c r="B398" s="167"/>
      <c r="C398" s="167"/>
      <c r="D398" s="161"/>
      <c r="E398" s="159"/>
      <c r="F398" s="162"/>
      <c r="G398" s="157"/>
      <c r="H398" s="163"/>
      <c r="I398" s="164"/>
      <c r="J398" s="165"/>
      <c r="K398" s="166">
        <f t="shared" si="41"/>
        <v>0</v>
      </c>
      <c r="L398" s="156"/>
      <c r="M398" s="156"/>
      <c r="N398" s="156"/>
    </row>
    <row r="399" spans="1:14" ht="15.75">
      <c r="K399" s="166">
        <f t="shared" si="41"/>
        <v>0</v>
      </c>
    </row>
    <row r="400" spans="1:14" ht="15.75">
      <c r="K400" s="166">
        <f t="shared" si="41"/>
        <v>0</v>
      </c>
    </row>
    <row r="401" spans="1:14" ht="15.75">
      <c r="K401" s="166">
        <f t="shared" si="41"/>
        <v>0</v>
      </c>
    </row>
    <row r="402" spans="1:14" ht="15.75">
      <c r="A402" t="s">
        <v>199</v>
      </c>
      <c r="K402" s="166">
        <f t="shared" si="41"/>
        <v>0</v>
      </c>
    </row>
    <row r="403" spans="1:14" ht="15.75">
      <c r="A403" s="159" t="s">
        <v>198</v>
      </c>
      <c r="B403" s="160" t="str">
        <f>IF(ISERROR(M403),"",M403)</f>
        <v/>
      </c>
      <c r="C403" s="160" t="e">
        <f>VLOOKUP(B403,AccountFund_Tbl,2,FALSE)</f>
        <v>#N/A</v>
      </c>
      <c r="D403" s="161"/>
      <c r="E403" s="159"/>
      <c r="F403" s="162">
        <f ca="1">TODAY()</f>
        <v>45355</v>
      </c>
      <c r="G403" s="157" t="e">
        <f>IF('IOC Input'!#REF!="","",'IOC Input'!#REF!)</f>
        <v>#REF!</v>
      </c>
      <c r="H403" s="163" t="e">
        <f>IF('IOC Input'!#REF!&gt;=50000,RIGHT('IOC Input'!#REF!,6),"")</f>
        <v>#REF!</v>
      </c>
      <c r="I403" s="164" t="e">
        <f>IF(I404="",J404,"")</f>
        <v>#REF!</v>
      </c>
      <c r="J403" s="165" t="e">
        <f>IF(J404="",I404,"")</f>
        <v>#REF!</v>
      </c>
      <c r="K403" s="166" t="e">
        <f>IF(SUM(I403:J403)&gt;0,1,0)</f>
        <v>#REF!</v>
      </c>
      <c r="L403" s="156"/>
      <c r="M403"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403" s="160" t="e">
        <f>VLOOKUP(M403,AccountFund_Tbl,2,FALSE)</f>
        <v>#REF!</v>
      </c>
    </row>
    <row r="404" spans="1:14" ht="15.75">
      <c r="A404" s="159" t="s">
        <v>198</v>
      </c>
      <c r="B404" s="160" t="str">
        <f>IF(B403="","",IF(B403&lt;&gt;"119530",119530,""))</f>
        <v/>
      </c>
      <c r="C404" s="160" t="e">
        <f>VLOOKUP(B404,AccountFund_Tbl,2,FALSE)</f>
        <v>#N/A</v>
      </c>
      <c r="D404" s="161"/>
      <c r="E404" s="159"/>
      <c r="F404" s="162">
        <f ca="1">TODAY()</f>
        <v>45355</v>
      </c>
      <c r="G404" s="157" t="e">
        <f>IF('IOC Input'!#REF!="","",'IOC Input'!#REF!)</f>
        <v>#REF!</v>
      </c>
      <c r="H404" s="163" t="e">
        <f>IF('IOC Input'!#REF!&gt;=50000,RIGHT('IOC Input'!#REF!,6),"")</f>
        <v>#REF!</v>
      </c>
      <c r="I404" s="164" t="e">
        <f>IF(AND('IOC Input'!#REF!="1195000",'IOC Input'!#REF!="C"),'IOC Input'!#REF!,"")</f>
        <v>#REF!</v>
      </c>
      <c r="J404" s="165" t="e">
        <f>IF(AND('IOC Input'!#REF!="1195000",'IOC Input'!#REF!="D"),'IOC Input'!#REF!,"")</f>
        <v>#REF!</v>
      </c>
      <c r="K404" s="166" t="e">
        <f t="shared" ref="K404:K411" si="42">IF(SUM(I404:J404)&gt;0,1,0)</f>
        <v>#REF!</v>
      </c>
      <c r="L404" s="156"/>
      <c r="M404" s="160" t="e">
        <f>IF(M403="","",IF(M403&lt;&gt;"119530",119530,""))</f>
        <v>#REF!</v>
      </c>
      <c r="N404" s="160" t="e">
        <f>VLOOKUP(M404,AccountFund_Tbl,2,FALSE)</f>
        <v>#REF!</v>
      </c>
    </row>
    <row r="405" spans="1:14" ht="15.75">
      <c r="A405" s="159"/>
      <c r="B405" s="167"/>
      <c r="C405" s="167"/>
      <c r="D405" s="161"/>
      <c r="E405" s="159"/>
      <c r="F405" s="162"/>
      <c r="G405" s="157"/>
      <c r="H405" s="163"/>
      <c r="I405" s="164"/>
      <c r="J405" s="165"/>
      <c r="K405" s="166">
        <f t="shared" si="42"/>
        <v>0</v>
      </c>
      <c r="L405" s="156"/>
      <c r="M405" s="156"/>
      <c r="N405" s="156"/>
    </row>
    <row r="406" spans="1:14" ht="15.75">
      <c r="A406" s="159"/>
      <c r="B406" s="167"/>
      <c r="C406" s="167"/>
      <c r="D406" s="161"/>
      <c r="E406" s="159"/>
      <c r="F406" s="162"/>
      <c r="G406" s="157"/>
      <c r="H406" s="163"/>
      <c r="I406" s="164"/>
      <c r="J406" s="165"/>
      <c r="K406" s="166">
        <f t="shared" si="42"/>
        <v>0</v>
      </c>
      <c r="L406" s="156"/>
      <c r="M406" s="156"/>
      <c r="N406" s="156"/>
    </row>
    <row r="407" spans="1:14" ht="15.75">
      <c r="A407" s="159"/>
      <c r="B407" s="167"/>
      <c r="C407" s="167"/>
      <c r="D407" s="161"/>
      <c r="E407" s="159"/>
      <c r="F407" s="162"/>
      <c r="G407" s="157"/>
      <c r="H407" s="163"/>
      <c r="I407" s="164"/>
      <c r="J407" s="165"/>
      <c r="K407" s="166">
        <f t="shared" si="42"/>
        <v>0</v>
      </c>
      <c r="L407" s="156"/>
      <c r="M407" s="156"/>
      <c r="N407" s="156"/>
    </row>
    <row r="408" spans="1:14" ht="15.75">
      <c r="K408" s="166">
        <f t="shared" si="42"/>
        <v>0</v>
      </c>
    </row>
    <row r="409" spans="1:14" ht="15.75">
      <c r="K409" s="166">
        <f t="shared" si="42"/>
        <v>0</v>
      </c>
    </row>
    <row r="410" spans="1:14" ht="15.75">
      <c r="K410" s="166">
        <f t="shared" si="42"/>
        <v>0</v>
      </c>
    </row>
    <row r="411" spans="1:14" ht="15.75">
      <c r="A411" t="s">
        <v>199</v>
      </c>
      <c r="K411" s="166">
        <f t="shared" si="42"/>
        <v>0</v>
      </c>
    </row>
    <row r="412" spans="1:14" ht="15.75">
      <c r="A412" s="159" t="s">
        <v>198</v>
      </c>
      <c r="B412" s="160" t="str">
        <f>IF(ISERROR(M412),"",M412)</f>
        <v/>
      </c>
      <c r="C412" s="160" t="e">
        <f>VLOOKUP(B412,AccountFund_Tbl,2,FALSE)</f>
        <v>#N/A</v>
      </c>
      <c r="D412" s="161"/>
      <c r="E412" s="159"/>
      <c r="F412" s="162">
        <f ca="1">TODAY()</f>
        <v>45355</v>
      </c>
      <c r="G412" s="157" t="e">
        <f>IF('IOC Input'!#REF!="","",'IOC Input'!#REF!)</f>
        <v>#REF!</v>
      </c>
      <c r="H412" s="163" t="e">
        <f>IF('IOC Input'!#REF!&gt;=50000,RIGHT('IOC Input'!#REF!,6),"")</f>
        <v>#REF!</v>
      </c>
      <c r="I412" s="164" t="e">
        <f>IF(I413="",J413,"")</f>
        <v>#REF!</v>
      </c>
      <c r="J412" s="165" t="e">
        <f>IF(J413="",I413,"")</f>
        <v>#REF!</v>
      </c>
      <c r="K412" s="166" t="e">
        <f>IF(SUM(I412:J412)&gt;0,1,0)</f>
        <v>#REF!</v>
      </c>
      <c r="L412" s="156"/>
      <c r="M412"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412" s="160" t="e">
        <f>VLOOKUP(M412,AccountFund_Tbl,2,FALSE)</f>
        <v>#REF!</v>
      </c>
    </row>
    <row r="413" spans="1:14" ht="15.75">
      <c r="A413" s="159" t="s">
        <v>198</v>
      </c>
      <c r="B413" s="160" t="str">
        <f>IF(B412="","",IF(B412&lt;&gt;"119530",119530,""))</f>
        <v/>
      </c>
      <c r="C413" s="160" t="e">
        <f>VLOOKUP(B413,AccountFund_Tbl,2,FALSE)</f>
        <v>#N/A</v>
      </c>
      <c r="D413" s="161"/>
      <c r="E413" s="159"/>
      <c r="F413" s="162">
        <f ca="1">TODAY()</f>
        <v>45355</v>
      </c>
      <c r="G413" s="157" t="e">
        <f>IF('IOC Input'!#REF!="","",'IOC Input'!#REF!)</f>
        <v>#REF!</v>
      </c>
      <c r="H413" s="163" t="e">
        <f>IF('IOC Input'!#REF!&gt;=50000,RIGHT('IOC Input'!#REF!,6),"")</f>
        <v>#REF!</v>
      </c>
      <c r="I413" s="164" t="e">
        <f>IF(AND('IOC Input'!#REF!="1195000",'IOC Input'!#REF!="C"),'IOC Input'!#REF!,"")</f>
        <v>#REF!</v>
      </c>
      <c r="J413" s="165" t="e">
        <f>IF(AND('IOC Input'!#REF!="1195000",'IOC Input'!#REF!="D"),'IOC Input'!#REF!,"")</f>
        <v>#REF!</v>
      </c>
      <c r="K413" s="166" t="e">
        <f t="shared" ref="K413:K420" si="43">IF(SUM(I413:J413)&gt;0,1,0)</f>
        <v>#REF!</v>
      </c>
      <c r="L413" s="156"/>
      <c r="M413" s="160" t="e">
        <f>IF(M412="","",IF(M412&lt;&gt;"119530",119530,""))</f>
        <v>#REF!</v>
      </c>
      <c r="N413" s="160" t="e">
        <f>VLOOKUP(M413,AccountFund_Tbl,2,FALSE)</f>
        <v>#REF!</v>
      </c>
    </row>
    <row r="414" spans="1:14" ht="15.75">
      <c r="A414" s="159"/>
      <c r="B414" s="167"/>
      <c r="C414" s="167"/>
      <c r="D414" s="161"/>
      <c r="E414" s="159"/>
      <c r="F414" s="162"/>
      <c r="G414" s="157"/>
      <c r="H414" s="163"/>
      <c r="I414" s="164"/>
      <c r="J414" s="165"/>
      <c r="K414" s="166">
        <f t="shared" si="43"/>
        <v>0</v>
      </c>
      <c r="L414" s="156"/>
      <c r="M414" s="156"/>
      <c r="N414" s="156"/>
    </row>
    <row r="415" spans="1:14" ht="15.75">
      <c r="A415" s="159"/>
      <c r="B415" s="167"/>
      <c r="C415" s="167"/>
      <c r="D415" s="161"/>
      <c r="E415" s="159"/>
      <c r="F415" s="162"/>
      <c r="G415" s="157"/>
      <c r="H415" s="163"/>
      <c r="I415" s="164"/>
      <c r="J415" s="165"/>
      <c r="K415" s="166">
        <f t="shared" si="43"/>
        <v>0</v>
      </c>
      <c r="L415" s="156"/>
      <c r="M415" s="156"/>
      <c r="N415" s="156"/>
    </row>
    <row r="416" spans="1:14" ht="15.75">
      <c r="A416" s="159"/>
      <c r="B416" s="167"/>
      <c r="C416" s="167"/>
      <c r="D416" s="161"/>
      <c r="E416" s="159"/>
      <c r="F416" s="162"/>
      <c r="G416" s="157"/>
      <c r="H416" s="163"/>
      <c r="I416" s="164"/>
      <c r="J416" s="165"/>
      <c r="K416" s="166">
        <f t="shared" si="43"/>
        <v>0</v>
      </c>
      <c r="L416" s="156"/>
      <c r="M416" s="156"/>
      <c r="N416" s="156"/>
    </row>
    <row r="417" spans="1:14" ht="15.75">
      <c r="K417" s="166">
        <f t="shared" si="43"/>
        <v>0</v>
      </c>
    </row>
    <row r="418" spans="1:14" ht="15.75">
      <c r="K418" s="166">
        <f t="shared" si="43"/>
        <v>0</v>
      </c>
    </row>
    <row r="419" spans="1:14" ht="15.75">
      <c r="K419" s="166">
        <f t="shared" si="43"/>
        <v>0</v>
      </c>
    </row>
    <row r="420" spans="1:14" ht="15.75">
      <c r="A420" t="s">
        <v>199</v>
      </c>
      <c r="K420" s="166">
        <f t="shared" si="43"/>
        <v>0</v>
      </c>
    </row>
    <row r="421" spans="1:14" ht="15.75">
      <c r="A421" s="159" t="s">
        <v>198</v>
      </c>
      <c r="B421" s="160" t="str">
        <f>IF(ISERROR(M421),"",M421)</f>
        <v/>
      </c>
      <c r="C421" s="160" t="e">
        <f>VLOOKUP(B421,AccountFund_Tbl,2,FALSE)</f>
        <v>#N/A</v>
      </c>
      <c r="D421" s="161"/>
      <c r="E421" s="159"/>
      <c r="F421" s="162">
        <f ca="1">TODAY()</f>
        <v>45355</v>
      </c>
      <c r="G421" s="157" t="e">
        <f>IF('IOC Input'!#REF!="","",'IOC Input'!#REF!)</f>
        <v>#REF!</v>
      </c>
      <c r="H421" s="163" t="e">
        <f>IF('IOC Input'!#REF!&gt;=50000,RIGHT('IOC Input'!#REF!,6),"")</f>
        <v>#REF!</v>
      </c>
      <c r="I421" s="164" t="e">
        <f>IF(I422="",J422,"")</f>
        <v>#REF!</v>
      </c>
      <c r="J421" s="165" t="e">
        <f>IF(J422="",I422,"")</f>
        <v>#REF!</v>
      </c>
      <c r="K421" s="166" t="e">
        <f>IF(SUM(I421:J421)&gt;0,1,0)</f>
        <v>#REF!</v>
      </c>
      <c r="L421" s="156"/>
      <c r="M421"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421" s="160" t="e">
        <f>VLOOKUP(M421,AccountFund_Tbl,2,FALSE)</f>
        <v>#REF!</v>
      </c>
    </row>
    <row r="422" spans="1:14" ht="15.75">
      <c r="A422" s="159" t="s">
        <v>198</v>
      </c>
      <c r="B422" s="160" t="str">
        <f>IF(B421="","",IF(B421&lt;&gt;"119530",119530,""))</f>
        <v/>
      </c>
      <c r="C422" s="160" t="e">
        <f>VLOOKUP(B422,AccountFund_Tbl,2,FALSE)</f>
        <v>#N/A</v>
      </c>
      <c r="D422" s="161"/>
      <c r="E422" s="159"/>
      <c r="F422" s="162">
        <f ca="1">TODAY()</f>
        <v>45355</v>
      </c>
      <c r="G422" s="157" t="e">
        <f>IF('IOC Input'!#REF!="","",'IOC Input'!#REF!)</f>
        <v>#REF!</v>
      </c>
      <c r="H422" s="163" t="e">
        <f>IF('IOC Input'!#REF!&gt;=50000,RIGHT('IOC Input'!#REF!,6),"")</f>
        <v>#REF!</v>
      </c>
      <c r="I422" s="164" t="e">
        <f>IF(AND('IOC Input'!#REF!="1195000",'IOC Input'!#REF!="C"),'IOC Input'!#REF!,"")</f>
        <v>#REF!</v>
      </c>
      <c r="J422" s="165" t="e">
        <f>IF(AND('IOC Input'!#REF!="1195000",'IOC Input'!#REF!="D"),'IOC Input'!#REF!,"")</f>
        <v>#REF!</v>
      </c>
      <c r="K422" s="166" t="e">
        <f t="shared" ref="K422:K429" si="44">IF(SUM(I422:J422)&gt;0,1,0)</f>
        <v>#REF!</v>
      </c>
      <c r="L422" s="156"/>
      <c r="M422" s="160" t="e">
        <f>IF(M421="","",IF(M421&lt;&gt;"119530",119530,""))</f>
        <v>#REF!</v>
      </c>
      <c r="N422" s="160" t="e">
        <f>VLOOKUP(M422,AccountFund_Tbl,2,FALSE)</f>
        <v>#REF!</v>
      </c>
    </row>
    <row r="423" spans="1:14" ht="15.75">
      <c r="A423" s="159"/>
      <c r="B423" s="167"/>
      <c r="C423" s="167"/>
      <c r="D423" s="161"/>
      <c r="E423" s="159"/>
      <c r="F423" s="162"/>
      <c r="G423" s="157"/>
      <c r="H423" s="163"/>
      <c r="I423" s="164"/>
      <c r="J423" s="165"/>
      <c r="K423" s="166">
        <f t="shared" si="44"/>
        <v>0</v>
      </c>
      <c r="L423" s="156"/>
      <c r="M423" s="156"/>
      <c r="N423" s="156"/>
    </row>
    <row r="424" spans="1:14" ht="15.75">
      <c r="A424" s="159"/>
      <c r="B424" s="167"/>
      <c r="C424" s="167"/>
      <c r="D424" s="161"/>
      <c r="E424" s="159"/>
      <c r="F424" s="162"/>
      <c r="G424" s="157"/>
      <c r="H424" s="163"/>
      <c r="I424" s="164"/>
      <c r="J424" s="165"/>
      <c r="K424" s="166">
        <f t="shared" si="44"/>
        <v>0</v>
      </c>
      <c r="L424" s="156"/>
      <c r="M424" s="156"/>
      <c r="N424" s="156"/>
    </row>
    <row r="425" spans="1:14" ht="15.75">
      <c r="A425" s="159"/>
      <c r="B425" s="167"/>
      <c r="C425" s="167"/>
      <c r="D425" s="161"/>
      <c r="E425" s="159"/>
      <c r="F425" s="162"/>
      <c r="G425" s="157"/>
      <c r="H425" s="163"/>
      <c r="I425" s="164"/>
      <c r="J425" s="165"/>
      <c r="K425" s="166">
        <f t="shared" si="44"/>
        <v>0</v>
      </c>
      <c r="L425" s="156"/>
      <c r="M425" s="156"/>
      <c r="N425" s="156"/>
    </row>
    <row r="426" spans="1:14" ht="15.75">
      <c r="K426" s="166">
        <f t="shared" si="44"/>
        <v>0</v>
      </c>
    </row>
    <row r="427" spans="1:14" ht="15.75">
      <c r="K427" s="166">
        <f t="shared" si="44"/>
        <v>0</v>
      </c>
    </row>
    <row r="428" spans="1:14" ht="15.75">
      <c r="K428" s="166">
        <f t="shared" si="44"/>
        <v>0</v>
      </c>
    </row>
    <row r="429" spans="1:14" ht="15.75">
      <c r="A429" t="s">
        <v>199</v>
      </c>
      <c r="K429" s="166">
        <f t="shared" si="44"/>
        <v>0</v>
      </c>
    </row>
    <row r="430" spans="1:14" ht="15.75">
      <c r="A430" s="159" t="s">
        <v>198</v>
      </c>
      <c r="B430" s="160" t="str">
        <f>IF(ISERROR(M430),"",M430)</f>
        <v/>
      </c>
      <c r="C430" s="160" t="e">
        <f>VLOOKUP(B430,AccountFund_Tbl,2,FALSE)</f>
        <v>#N/A</v>
      </c>
      <c r="D430" s="161"/>
      <c r="E430" s="159"/>
      <c r="F430" s="162">
        <f ca="1">TODAY()</f>
        <v>45355</v>
      </c>
      <c r="G430" s="157" t="e">
        <f>IF('IOC Input'!#REF!="","",'IOC Input'!#REF!)</f>
        <v>#REF!</v>
      </c>
      <c r="H430" s="163" t="e">
        <f>IF('IOC Input'!#REF!&gt;=50000,RIGHT('IOC Input'!#REF!,6),"")</f>
        <v>#REF!</v>
      </c>
      <c r="I430" s="164" t="e">
        <f>IF(I431="",J431,"")</f>
        <v>#REF!</v>
      </c>
      <c r="J430" s="165" t="e">
        <f>IF(J431="",I431,"")</f>
        <v>#REF!</v>
      </c>
      <c r="K430" s="166" t="e">
        <f>IF(SUM(I430:J430)&gt;0,1,0)</f>
        <v>#REF!</v>
      </c>
      <c r="L430" s="156"/>
      <c r="M430"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430" s="160" t="e">
        <f>VLOOKUP(M430,AccountFund_Tbl,2,FALSE)</f>
        <v>#REF!</v>
      </c>
    </row>
    <row r="431" spans="1:14" ht="15.75">
      <c r="A431" s="159" t="s">
        <v>198</v>
      </c>
      <c r="B431" s="160" t="str">
        <f>IF(B430="","",IF(B430&lt;&gt;"119530",119530,""))</f>
        <v/>
      </c>
      <c r="C431" s="160" t="e">
        <f>VLOOKUP(B431,AccountFund_Tbl,2,FALSE)</f>
        <v>#N/A</v>
      </c>
      <c r="D431" s="161"/>
      <c r="E431" s="159"/>
      <c r="F431" s="162">
        <f ca="1">TODAY()</f>
        <v>45355</v>
      </c>
      <c r="G431" s="157" t="e">
        <f>IF('IOC Input'!#REF!="","",'IOC Input'!#REF!)</f>
        <v>#REF!</v>
      </c>
      <c r="H431" s="163" t="e">
        <f>IF('IOC Input'!#REF!&gt;=50000,RIGHT('IOC Input'!#REF!,6),"")</f>
        <v>#REF!</v>
      </c>
      <c r="I431" s="164" t="e">
        <f>IF(AND('IOC Input'!#REF!="1195000",'IOC Input'!#REF!="C"),'IOC Input'!#REF!,"")</f>
        <v>#REF!</v>
      </c>
      <c r="J431" s="165" t="e">
        <f>IF(AND('IOC Input'!#REF!="1195000",'IOC Input'!#REF!="D"),'IOC Input'!#REF!,"")</f>
        <v>#REF!</v>
      </c>
      <c r="K431" s="166" t="e">
        <f t="shared" ref="K431:K438" si="45">IF(SUM(I431:J431)&gt;0,1,0)</f>
        <v>#REF!</v>
      </c>
      <c r="L431" s="156"/>
      <c r="M431" s="160" t="e">
        <f>IF(M430="","",IF(M430&lt;&gt;"119530",119530,""))</f>
        <v>#REF!</v>
      </c>
      <c r="N431" s="160" t="e">
        <f>VLOOKUP(M431,AccountFund_Tbl,2,FALSE)</f>
        <v>#REF!</v>
      </c>
    </row>
    <row r="432" spans="1:14" ht="15.75">
      <c r="A432" s="159"/>
      <c r="B432" s="167"/>
      <c r="C432" s="167"/>
      <c r="D432" s="161"/>
      <c r="E432" s="159"/>
      <c r="F432" s="162"/>
      <c r="G432" s="157"/>
      <c r="H432" s="163"/>
      <c r="I432" s="164"/>
      <c r="J432" s="165"/>
      <c r="K432" s="166">
        <f t="shared" si="45"/>
        <v>0</v>
      </c>
      <c r="L432" s="156"/>
      <c r="M432" s="156"/>
      <c r="N432" s="156"/>
    </row>
    <row r="433" spans="1:14" ht="15.75">
      <c r="A433" s="159"/>
      <c r="B433" s="167"/>
      <c r="C433" s="167"/>
      <c r="D433" s="161"/>
      <c r="E433" s="159"/>
      <c r="F433" s="162"/>
      <c r="G433" s="157"/>
      <c r="H433" s="163"/>
      <c r="I433" s="164"/>
      <c r="J433" s="165"/>
      <c r="K433" s="166">
        <f t="shared" si="45"/>
        <v>0</v>
      </c>
      <c r="L433" s="156"/>
      <c r="M433" s="156"/>
      <c r="N433" s="156"/>
    </row>
    <row r="434" spans="1:14" ht="15.75">
      <c r="A434" s="159"/>
      <c r="B434" s="167"/>
      <c r="C434" s="167"/>
      <c r="D434" s="161"/>
      <c r="E434" s="159"/>
      <c r="F434" s="162"/>
      <c r="G434" s="157"/>
      <c r="H434" s="163"/>
      <c r="I434" s="164"/>
      <c r="J434" s="165"/>
      <c r="K434" s="166">
        <f t="shared" si="45"/>
        <v>0</v>
      </c>
      <c r="L434" s="156"/>
      <c r="M434" s="156"/>
      <c r="N434" s="156"/>
    </row>
    <row r="435" spans="1:14" ht="15.75">
      <c r="K435" s="166">
        <f t="shared" si="45"/>
        <v>0</v>
      </c>
    </row>
    <row r="436" spans="1:14" ht="15.75">
      <c r="K436" s="166">
        <f t="shared" si="45"/>
        <v>0</v>
      </c>
    </row>
    <row r="437" spans="1:14" ht="15.75">
      <c r="K437" s="166">
        <f t="shared" si="45"/>
        <v>0</v>
      </c>
    </row>
    <row r="438" spans="1:14" ht="15.75">
      <c r="A438" t="s">
        <v>199</v>
      </c>
      <c r="K438" s="166">
        <f t="shared" si="45"/>
        <v>0</v>
      </c>
    </row>
    <row r="439" spans="1:14" ht="15.75">
      <c r="A439" s="159" t="s">
        <v>198</v>
      </c>
      <c r="B439" s="160" t="str">
        <f>IF(ISERROR(M439),"",M439)</f>
        <v/>
      </c>
      <c r="C439" s="160" t="e">
        <f>VLOOKUP(B439,AccountFund_Tbl,2,FALSE)</f>
        <v>#N/A</v>
      </c>
      <c r="D439" s="161"/>
      <c r="E439" s="159"/>
      <c r="F439" s="162">
        <f ca="1">TODAY()</f>
        <v>45355</v>
      </c>
      <c r="G439" s="157" t="e">
        <f>IF('IOC Input'!#REF!="","",'IOC Input'!#REF!)</f>
        <v>#REF!</v>
      </c>
      <c r="H439" s="163" t="e">
        <f>IF('IOC Input'!#REF!&gt;=50000,RIGHT('IOC Input'!#REF!,6),"")</f>
        <v>#REF!</v>
      </c>
      <c r="I439" s="164" t="e">
        <f>IF(I440="",J440,"")</f>
        <v>#REF!</v>
      </c>
      <c r="J439" s="165" t="e">
        <f>IF(J440="",I440,"")</f>
        <v>#REF!</v>
      </c>
      <c r="K439" s="166" t="e">
        <f>IF(SUM(I439:J439)&gt;0,1,0)</f>
        <v>#REF!</v>
      </c>
      <c r="L439" s="156"/>
      <c r="M439"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439" s="160" t="e">
        <f>VLOOKUP(M439,AccountFund_Tbl,2,FALSE)</f>
        <v>#REF!</v>
      </c>
    </row>
    <row r="440" spans="1:14" ht="15.75">
      <c r="A440" s="159" t="s">
        <v>198</v>
      </c>
      <c r="B440" s="160" t="str">
        <f>IF(B439="","",IF(B439&lt;&gt;"119530",119530,""))</f>
        <v/>
      </c>
      <c r="C440" s="160" t="e">
        <f>VLOOKUP(B440,AccountFund_Tbl,2,FALSE)</f>
        <v>#N/A</v>
      </c>
      <c r="D440" s="161"/>
      <c r="E440" s="159"/>
      <c r="F440" s="162">
        <f ca="1">TODAY()</f>
        <v>45355</v>
      </c>
      <c r="G440" s="157" t="e">
        <f>IF('IOC Input'!#REF!="","",'IOC Input'!#REF!)</f>
        <v>#REF!</v>
      </c>
      <c r="H440" s="163" t="e">
        <f>IF('IOC Input'!#REF!&gt;=50000,RIGHT('IOC Input'!#REF!,6),"")</f>
        <v>#REF!</v>
      </c>
      <c r="I440" s="164" t="e">
        <f>IF(AND('IOC Input'!#REF!="1195000",'IOC Input'!#REF!="C"),'IOC Input'!#REF!,"")</f>
        <v>#REF!</v>
      </c>
      <c r="J440" s="165" t="e">
        <f>IF(AND('IOC Input'!#REF!="1195000",'IOC Input'!#REF!="D"),'IOC Input'!#REF!,"")</f>
        <v>#REF!</v>
      </c>
      <c r="K440" s="166" t="e">
        <f t="shared" ref="K440:K447" si="46">IF(SUM(I440:J440)&gt;0,1,0)</f>
        <v>#REF!</v>
      </c>
      <c r="L440" s="156"/>
      <c r="M440" s="160" t="e">
        <f>IF(M439="","",IF(M439&lt;&gt;"119530",119530,""))</f>
        <v>#REF!</v>
      </c>
      <c r="N440" s="160" t="e">
        <f>VLOOKUP(M440,AccountFund_Tbl,2,FALSE)</f>
        <v>#REF!</v>
      </c>
    </row>
    <row r="441" spans="1:14" ht="15.75">
      <c r="A441" s="159"/>
      <c r="B441" s="167"/>
      <c r="C441" s="167"/>
      <c r="D441" s="161"/>
      <c r="E441" s="159"/>
      <c r="F441" s="162"/>
      <c r="G441" s="157"/>
      <c r="H441" s="163"/>
      <c r="I441" s="164"/>
      <c r="J441" s="165"/>
      <c r="K441" s="166">
        <f t="shared" si="46"/>
        <v>0</v>
      </c>
      <c r="L441" s="156"/>
      <c r="M441" s="156"/>
      <c r="N441" s="156"/>
    </row>
    <row r="442" spans="1:14" ht="15.75">
      <c r="A442" s="159"/>
      <c r="B442" s="167"/>
      <c r="C442" s="167"/>
      <c r="D442" s="161"/>
      <c r="E442" s="159"/>
      <c r="F442" s="162"/>
      <c r="G442" s="157"/>
      <c r="H442" s="163"/>
      <c r="I442" s="164"/>
      <c r="J442" s="165"/>
      <c r="K442" s="166">
        <f t="shared" si="46"/>
        <v>0</v>
      </c>
      <c r="L442" s="156"/>
      <c r="M442" s="156"/>
      <c r="N442" s="156"/>
    </row>
    <row r="443" spans="1:14" ht="15.75">
      <c r="A443" s="159"/>
      <c r="B443" s="167"/>
      <c r="C443" s="167"/>
      <c r="D443" s="161"/>
      <c r="E443" s="159"/>
      <c r="F443" s="162"/>
      <c r="G443" s="157"/>
      <c r="H443" s="163"/>
      <c r="I443" s="164"/>
      <c r="J443" s="165"/>
      <c r="K443" s="166">
        <f t="shared" si="46"/>
        <v>0</v>
      </c>
      <c r="L443" s="156"/>
      <c r="M443" s="156"/>
      <c r="N443" s="156"/>
    </row>
    <row r="444" spans="1:14" ht="15.75">
      <c r="K444" s="166">
        <f t="shared" si="46"/>
        <v>0</v>
      </c>
    </row>
    <row r="445" spans="1:14" ht="15.75">
      <c r="K445" s="166">
        <f t="shared" si="46"/>
        <v>0</v>
      </c>
    </row>
    <row r="446" spans="1:14" ht="15.75">
      <c r="K446" s="166">
        <f t="shared" si="46"/>
        <v>0</v>
      </c>
    </row>
    <row r="447" spans="1:14" ht="15.75">
      <c r="A447" t="s">
        <v>199</v>
      </c>
      <c r="K447" s="166">
        <f t="shared" si="46"/>
        <v>0</v>
      </c>
    </row>
    <row r="448" spans="1:14" ht="15.75">
      <c r="A448" s="159" t="s">
        <v>198</v>
      </c>
      <c r="B448" s="160" t="str">
        <f>IF(ISERROR(M448),"",M448)</f>
        <v/>
      </c>
      <c r="C448" s="160" t="e">
        <f>VLOOKUP(B448,AccountFund_Tbl,2,FALSE)</f>
        <v>#N/A</v>
      </c>
      <c r="D448" s="161"/>
      <c r="E448" s="159"/>
      <c r="F448" s="162">
        <f ca="1">TODAY()</f>
        <v>45355</v>
      </c>
      <c r="G448" s="157" t="e">
        <f>IF('IOC Input'!#REF!="","",'IOC Input'!#REF!)</f>
        <v>#REF!</v>
      </c>
      <c r="H448" s="163" t="e">
        <f>IF('IOC Input'!#REF!&gt;=50000,RIGHT('IOC Input'!#REF!,6),"")</f>
        <v>#REF!</v>
      </c>
      <c r="I448" s="164" t="e">
        <f>IF(I449="",J449,"")</f>
        <v>#REF!</v>
      </c>
      <c r="J448" s="165" t="e">
        <f>IF(J449="",I449,"")</f>
        <v>#REF!</v>
      </c>
      <c r="K448" s="166" t="e">
        <f>IF(SUM(I448:J448)&gt;0,1,0)</f>
        <v>#REF!</v>
      </c>
      <c r="L448" s="156"/>
      <c r="M448"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448" s="160" t="e">
        <f>VLOOKUP(M448,AccountFund_Tbl,2,FALSE)</f>
        <v>#REF!</v>
      </c>
    </row>
    <row r="449" spans="1:14" ht="15.75">
      <c r="A449" s="159" t="s">
        <v>198</v>
      </c>
      <c r="B449" s="160" t="str">
        <f>IF(B448="","",IF(B448&lt;&gt;"119530",119530,""))</f>
        <v/>
      </c>
      <c r="C449" s="160" t="e">
        <f>VLOOKUP(B449,AccountFund_Tbl,2,FALSE)</f>
        <v>#N/A</v>
      </c>
      <c r="D449" s="161"/>
      <c r="E449" s="159"/>
      <c r="F449" s="162">
        <f ca="1">TODAY()</f>
        <v>45355</v>
      </c>
      <c r="G449" s="157" t="e">
        <f>IF('IOC Input'!#REF!="","",'IOC Input'!#REF!)</f>
        <v>#REF!</v>
      </c>
      <c r="H449" s="163" t="e">
        <f>IF('IOC Input'!#REF!&gt;=50000,RIGHT('IOC Input'!#REF!,6),"")</f>
        <v>#REF!</v>
      </c>
      <c r="I449" s="164" t="e">
        <f>IF(AND('IOC Input'!#REF!="1195000",'IOC Input'!#REF!="C"),'IOC Input'!#REF!,"")</f>
        <v>#REF!</v>
      </c>
      <c r="J449" s="165" t="e">
        <f>IF(AND('IOC Input'!#REF!="1195000",'IOC Input'!#REF!="D"),'IOC Input'!#REF!,"")</f>
        <v>#REF!</v>
      </c>
      <c r="K449" s="166" t="e">
        <f t="shared" ref="K449:K456" si="47">IF(SUM(I449:J449)&gt;0,1,0)</f>
        <v>#REF!</v>
      </c>
      <c r="L449" s="156"/>
      <c r="M449" s="160" t="e">
        <f>IF(M448="","",IF(M448&lt;&gt;"119530",119530,""))</f>
        <v>#REF!</v>
      </c>
      <c r="N449" s="160" t="e">
        <f>VLOOKUP(M449,AccountFund_Tbl,2,FALSE)</f>
        <v>#REF!</v>
      </c>
    </row>
    <row r="450" spans="1:14" ht="15.75">
      <c r="A450" s="159"/>
      <c r="B450" s="167"/>
      <c r="C450" s="167"/>
      <c r="D450" s="161"/>
      <c r="E450" s="159"/>
      <c r="F450" s="162"/>
      <c r="G450" s="157"/>
      <c r="H450" s="163"/>
      <c r="I450" s="164"/>
      <c r="J450" s="165"/>
      <c r="K450" s="166">
        <f t="shared" si="47"/>
        <v>0</v>
      </c>
      <c r="L450" s="156"/>
      <c r="M450" s="156"/>
      <c r="N450" s="156"/>
    </row>
    <row r="451" spans="1:14" ht="15.75">
      <c r="A451" s="159"/>
      <c r="B451" s="167"/>
      <c r="C451" s="167"/>
      <c r="D451" s="161"/>
      <c r="E451" s="159"/>
      <c r="F451" s="162"/>
      <c r="G451" s="157"/>
      <c r="H451" s="163"/>
      <c r="I451" s="164"/>
      <c r="J451" s="165"/>
      <c r="K451" s="166">
        <f t="shared" si="47"/>
        <v>0</v>
      </c>
      <c r="L451" s="156"/>
      <c r="M451" s="156"/>
      <c r="N451" s="156"/>
    </row>
    <row r="452" spans="1:14" ht="15.75">
      <c r="A452" s="159"/>
      <c r="B452" s="167"/>
      <c r="C452" s="167"/>
      <c r="D452" s="161"/>
      <c r="E452" s="159"/>
      <c r="F452" s="162"/>
      <c r="G452" s="157"/>
      <c r="H452" s="163"/>
      <c r="I452" s="164"/>
      <c r="J452" s="165"/>
      <c r="K452" s="166">
        <f t="shared" si="47"/>
        <v>0</v>
      </c>
      <c r="L452" s="156"/>
      <c r="M452" s="156"/>
      <c r="N452" s="156"/>
    </row>
    <row r="453" spans="1:14" ht="15.75">
      <c r="K453" s="166">
        <f t="shared" si="47"/>
        <v>0</v>
      </c>
    </row>
    <row r="454" spans="1:14" ht="15.75">
      <c r="K454" s="166">
        <f t="shared" si="47"/>
        <v>0</v>
      </c>
    </row>
    <row r="455" spans="1:14" ht="15.75">
      <c r="K455" s="166">
        <f t="shared" si="47"/>
        <v>0</v>
      </c>
    </row>
    <row r="456" spans="1:14" ht="15.75">
      <c r="A456" t="s">
        <v>199</v>
      </c>
      <c r="K456" s="166">
        <f t="shared" si="47"/>
        <v>0</v>
      </c>
    </row>
    <row r="457" spans="1:14" ht="15.75">
      <c r="A457" s="159" t="s">
        <v>198</v>
      </c>
      <c r="B457" s="160" t="str">
        <f>IF(ISERROR(M457),"",M457)</f>
        <v/>
      </c>
      <c r="C457" s="160" t="e">
        <f>VLOOKUP(B457,AccountFund_Tbl,2,FALSE)</f>
        <v>#N/A</v>
      </c>
      <c r="D457" s="161"/>
      <c r="E457" s="159"/>
      <c r="F457" s="162">
        <f ca="1">TODAY()</f>
        <v>45355</v>
      </c>
      <c r="G457" s="157" t="e">
        <f>IF('IOC Input'!#REF!="","",'IOC Input'!#REF!)</f>
        <v>#REF!</v>
      </c>
      <c r="H457" s="163" t="e">
        <f>IF('IOC Input'!#REF!&gt;=50000,RIGHT('IOC Input'!#REF!,6),"")</f>
        <v>#REF!</v>
      </c>
      <c r="I457" s="164" t="e">
        <f>IF(I458="",J458,"")</f>
        <v>#REF!</v>
      </c>
      <c r="J457" s="165" t="e">
        <f>IF(J458="",I458,"")</f>
        <v>#REF!</v>
      </c>
      <c r="K457" s="166" t="e">
        <f>IF(SUM(I457:J457)&gt;0,1,0)</f>
        <v>#REF!</v>
      </c>
      <c r="L457" s="156"/>
      <c r="M457"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457" s="160" t="e">
        <f>VLOOKUP(M457,AccountFund_Tbl,2,FALSE)</f>
        <v>#REF!</v>
      </c>
    </row>
    <row r="458" spans="1:14" ht="15.75">
      <c r="A458" s="159" t="s">
        <v>198</v>
      </c>
      <c r="B458" s="160" t="str">
        <f>IF(B457="","",IF(B457&lt;&gt;"119530",119530,""))</f>
        <v/>
      </c>
      <c r="C458" s="160" t="e">
        <f>VLOOKUP(B458,AccountFund_Tbl,2,FALSE)</f>
        <v>#N/A</v>
      </c>
      <c r="D458" s="161"/>
      <c r="E458" s="159"/>
      <c r="F458" s="162">
        <f ca="1">TODAY()</f>
        <v>45355</v>
      </c>
      <c r="G458" s="157" t="e">
        <f>IF('IOC Input'!#REF!="","",'IOC Input'!#REF!)</f>
        <v>#REF!</v>
      </c>
      <c r="H458" s="163" t="e">
        <f>IF('IOC Input'!#REF!&gt;=50000,RIGHT('IOC Input'!#REF!,6),"")</f>
        <v>#REF!</v>
      </c>
      <c r="I458" s="164" t="e">
        <f>IF(AND('IOC Input'!#REF!="1195000",'IOC Input'!#REF!="C"),'IOC Input'!#REF!,"")</f>
        <v>#REF!</v>
      </c>
      <c r="J458" s="165" t="e">
        <f>IF(AND('IOC Input'!#REF!="1195000",'IOC Input'!#REF!="D"),'IOC Input'!#REF!,"")</f>
        <v>#REF!</v>
      </c>
      <c r="K458" s="166" t="e">
        <f t="shared" ref="K458:K465" si="48">IF(SUM(I458:J458)&gt;0,1,0)</f>
        <v>#REF!</v>
      </c>
      <c r="L458" s="156"/>
      <c r="M458" s="160" t="e">
        <f>IF(M457="","",IF(M457&lt;&gt;"119530",119530,""))</f>
        <v>#REF!</v>
      </c>
      <c r="N458" s="160" t="e">
        <f>VLOOKUP(M458,AccountFund_Tbl,2,FALSE)</f>
        <v>#REF!</v>
      </c>
    </row>
    <row r="459" spans="1:14" ht="15.75">
      <c r="A459" s="159"/>
      <c r="B459" s="167"/>
      <c r="C459" s="167"/>
      <c r="D459" s="161"/>
      <c r="E459" s="159"/>
      <c r="F459" s="162"/>
      <c r="G459" s="157"/>
      <c r="H459" s="163"/>
      <c r="I459" s="164"/>
      <c r="J459" s="165"/>
      <c r="K459" s="166">
        <f t="shared" si="48"/>
        <v>0</v>
      </c>
      <c r="L459" s="156"/>
      <c r="M459" s="156"/>
      <c r="N459" s="156"/>
    </row>
    <row r="460" spans="1:14" ht="15.75">
      <c r="A460" s="159"/>
      <c r="B460" s="167"/>
      <c r="C460" s="167"/>
      <c r="D460" s="161"/>
      <c r="E460" s="159"/>
      <c r="F460" s="162"/>
      <c r="G460" s="157"/>
      <c r="H460" s="163"/>
      <c r="I460" s="164"/>
      <c r="J460" s="165"/>
      <c r="K460" s="166">
        <f t="shared" si="48"/>
        <v>0</v>
      </c>
      <c r="L460" s="156"/>
      <c r="M460" s="156"/>
      <c r="N460" s="156"/>
    </row>
    <row r="461" spans="1:14" ht="15.75">
      <c r="A461" s="159"/>
      <c r="B461" s="167"/>
      <c r="C461" s="167"/>
      <c r="D461" s="161"/>
      <c r="E461" s="159"/>
      <c r="F461" s="162"/>
      <c r="G461" s="157"/>
      <c r="H461" s="163"/>
      <c r="I461" s="164"/>
      <c r="J461" s="165"/>
      <c r="K461" s="166">
        <f t="shared" si="48"/>
        <v>0</v>
      </c>
      <c r="L461" s="156"/>
      <c r="M461" s="156"/>
      <c r="N461" s="156"/>
    </row>
    <row r="462" spans="1:14" ht="15.75">
      <c r="K462" s="166">
        <f t="shared" si="48"/>
        <v>0</v>
      </c>
    </row>
    <row r="463" spans="1:14" ht="15.75">
      <c r="K463" s="166">
        <f t="shared" si="48"/>
        <v>0</v>
      </c>
    </row>
    <row r="464" spans="1:14" ht="15.75">
      <c r="K464" s="166">
        <f t="shared" si="48"/>
        <v>0</v>
      </c>
    </row>
    <row r="465" spans="1:14" ht="15.75">
      <c r="A465" t="s">
        <v>199</v>
      </c>
      <c r="K465" s="166">
        <f t="shared" si="48"/>
        <v>0</v>
      </c>
    </row>
    <row r="466" spans="1:14" ht="15.75">
      <c r="A466" s="159" t="s">
        <v>198</v>
      </c>
      <c r="B466" s="160" t="str">
        <f>IF(ISERROR(M466),"",M466)</f>
        <v/>
      </c>
      <c r="C466" s="160" t="e">
        <f>VLOOKUP(B466,AccountFund_Tbl,2,FALSE)</f>
        <v>#N/A</v>
      </c>
      <c r="D466" s="161"/>
      <c r="E466" s="159"/>
      <c r="F466" s="162">
        <f ca="1">TODAY()</f>
        <v>45355</v>
      </c>
      <c r="G466" s="157" t="e">
        <f>IF('IOC Input'!#REF!="","",'IOC Input'!#REF!)</f>
        <v>#REF!</v>
      </c>
      <c r="H466" s="163" t="e">
        <f>IF('IOC Input'!#REF!&gt;=50000,RIGHT('IOC Input'!#REF!,6),"")</f>
        <v>#REF!</v>
      </c>
      <c r="I466" s="164" t="e">
        <f>IF(I467="",J467,"")</f>
        <v>#REF!</v>
      </c>
      <c r="J466" s="165" t="e">
        <f>IF(J467="",I467,"")</f>
        <v>#REF!</v>
      </c>
      <c r="K466" s="166" t="e">
        <f>IF(SUM(I466:J466)&gt;0,1,0)</f>
        <v>#REF!</v>
      </c>
      <c r="L466" s="156"/>
      <c r="M466"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466" s="160" t="e">
        <f>VLOOKUP(M466,AccountFund_Tbl,2,FALSE)</f>
        <v>#REF!</v>
      </c>
    </row>
    <row r="467" spans="1:14" ht="15.75">
      <c r="A467" s="159" t="s">
        <v>198</v>
      </c>
      <c r="B467" s="160" t="str">
        <f>IF(B466="","",IF(B466&lt;&gt;"119530",119530,""))</f>
        <v/>
      </c>
      <c r="C467" s="160" t="e">
        <f>VLOOKUP(B467,AccountFund_Tbl,2,FALSE)</f>
        <v>#N/A</v>
      </c>
      <c r="D467" s="161"/>
      <c r="E467" s="159"/>
      <c r="F467" s="162">
        <f ca="1">TODAY()</f>
        <v>45355</v>
      </c>
      <c r="G467" s="157" t="e">
        <f>IF('IOC Input'!#REF!="","",'IOC Input'!#REF!)</f>
        <v>#REF!</v>
      </c>
      <c r="H467" s="163" t="e">
        <f>IF('IOC Input'!#REF!&gt;=50000,RIGHT('IOC Input'!#REF!,6),"")</f>
        <v>#REF!</v>
      </c>
      <c r="I467" s="164" t="e">
        <f>IF(AND('IOC Input'!#REF!="1195000",'IOC Input'!#REF!="C"),'IOC Input'!#REF!,"")</f>
        <v>#REF!</v>
      </c>
      <c r="J467" s="165" t="e">
        <f>IF(AND('IOC Input'!#REF!="1195000",'IOC Input'!#REF!="D"),'IOC Input'!#REF!,"")</f>
        <v>#REF!</v>
      </c>
      <c r="K467" s="166" t="e">
        <f t="shared" ref="K467:K474" si="49">IF(SUM(I467:J467)&gt;0,1,0)</f>
        <v>#REF!</v>
      </c>
      <c r="L467" s="156"/>
      <c r="M467" s="160" t="e">
        <f>IF(M466="","",IF(M466&lt;&gt;"119530",119530,""))</f>
        <v>#REF!</v>
      </c>
      <c r="N467" s="160" t="e">
        <f>VLOOKUP(M467,AccountFund_Tbl,2,FALSE)</f>
        <v>#REF!</v>
      </c>
    </row>
    <row r="468" spans="1:14" ht="15.75">
      <c r="A468" s="159"/>
      <c r="B468" s="167"/>
      <c r="C468" s="167"/>
      <c r="D468" s="161"/>
      <c r="E468" s="159"/>
      <c r="F468" s="162"/>
      <c r="G468" s="157"/>
      <c r="H468" s="163"/>
      <c r="I468" s="164"/>
      <c r="J468" s="165"/>
      <c r="K468" s="166">
        <f t="shared" si="49"/>
        <v>0</v>
      </c>
      <c r="L468" s="156"/>
      <c r="M468" s="156"/>
      <c r="N468" s="156"/>
    </row>
    <row r="469" spans="1:14" ht="15.75">
      <c r="A469" s="159"/>
      <c r="B469" s="167"/>
      <c r="C469" s="167"/>
      <c r="D469" s="161"/>
      <c r="E469" s="159"/>
      <c r="F469" s="162"/>
      <c r="G469" s="157"/>
      <c r="H469" s="163"/>
      <c r="I469" s="164"/>
      <c r="J469" s="165"/>
      <c r="K469" s="166">
        <f t="shared" si="49"/>
        <v>0</v>
      </c>
      <c r="L469" s="156"/>
      <c r="M469" s="156"/>
      <c r="N469" s="156"/>
    </row>
    <row r="470" spans="1:14" ht="15.75">
      <c r="A470" s="159"/>
      <c r="B470" s="167"/>
      <c r="C470" s="167"/>
      <c r="D470" s="161"/>
      <c r="E470" s="159"/>
      <c r="F470" s="162"/>
      <c r="G470" s="157"/>
      <c r="H470" s="163"/>
      <c r="I470" s="164"/>
      <c r="J470" s="165"/>
      <c r="K470" s="166">
        <f t="shared" si="49"/>
        <v>0</v>
      </c>
      <c r="L470" s="156"/>
      <c r="M470" s="156"/>
      <c r="N470" s="156"/>
    </row>
    <row r="471" spans="1:14" ht="15.75">
      <c r="K471" s="166">
        <f t="shared" si="49"/>
        <v>0</v>
      </c>
    </row>
    <row r="472" spans="1:14" ht="15.75">
      <c r="K472" s="166">
        <f t="shared" si="49"/>
        <v>0</v>
      </c>
    </row>
    <row r="473" spans="1:14" ht="15.75">
      <c r="K473" s="166">
        <f t="shared" si="49"/>
        <v>0</v>
      </c>
    </row>
    <row r="474" spans="1:14" ht="15.75">
      <c r="A474" t="s">
        <v>199</v>
      </c>
      <c r="K474" s="166">
        <f t="shared" si="49"/>
        <v>0</v>
      </c>
    </row>
    <row r="475" spans="1:14" ht="15.75">
      <c r="A475" s="159" t="s">
        <v>198</v>
      </c>
      <c r="B475" s="160" t="str">
        <f>IF(ISERROR(M475),"",M475)</f>
        <v/>
      </c>
      <c r="C475" s="160" t="e">
        <f>VLOOKUP(B475,AccountFund_Tbl,2,FALSE)</f>
        <v>#N/A</v>
      </c>
      <c r="D475" s="161"/>
      <c r="E475" s="159"/>
      <c r="F475" s="162">
        <f ca="1">TODAY()</f>
        <v>45355</v>
      </c>
      <c r="G475" s="157" t="e">
        <f>IF('IOC Input'!#REF!="","",'IOC Input'!#REF!)</f>
        <v>#REF!</v>
      </c>
      <c r="H475" s="163" t="e">
        <f>IF('IOC Input'!#REF!&gt;=50000,RIGHT('IOC Input'!#REF!,6),"")</f>
        <v>#REF!</v>
      </c>
      <c r="I475" s="164" t="e">
        <f>IF(I476="",J476,"")</f>
        <v>#REF!</v>
      </c>
      <c r="J475" s="165" t="e">
        <f>IF(J476="",I476,"")</f>
        <v>#REF!</v>
      </c>
      <c r="K475" s="166" t="e">
        <f>IF(SUM(I475:J475)&gt;0,1,0)</f>
        <v>#REF!</v>
      </c>
      <c r="L475" s="156"/>
      <c r="M475"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475" s="160" t="e">
        <f>VLOOKUP(M475,AccountFund_Tbl,2,FALSE)</f>
        <v>#REF!</v>
      </c>
    </row>
    <row r="476" spans="1:14" ht="15.75">
      <c r="A476" s="159" t="s">
        <v>198</v>
      </c>
      <c r="B476" s="160" t="str">
        <f>IF(B475="","",IF(B475&lt;&gt;"119530",119530,""))</f>
        <v/>
      </c>
      <c r="C476" s="160" t="e">
        <f>VLOOKUP(B476,AccountFund_Tbl,2,FALSE)</f>
        <v>#N/A</v>
      </c>
      <c r="D476" s="161"/>
      <c r="E476" s="159"/>
      <c r="F476" s="162">
        <f ca="1">TODAY()</f>
        <v>45355</v>
      </c>
      <c r="G476" s="157" t="e">
        <f>IF('IOC Input'!#REF!="","",'IOC Input'!#REF!)</f>
        <v>#REF!</v>
      </c>
      <c r="H476" s="163" t="e">
        <f>IF('IOC Input'!#REF!&gt;=50000,RIGHT('IOC Input'!#REF!,6),"")</f>
        <v>#REF!</v>
      </c>
      <c r="I476" s="164" t="e">
        <f>IF(AND('IOC Input'!#REF!="1195000",'IOC Input'!#REF!="C"),'IOC Input'!#REF!,"")</f>
        <v>#REF!</v>
      </c>
      <c r="J476" s="165" t="e">
        <f>IF(AND('IOC Input'!#REF!="1195000",'IOC Input'!#REF!="D"),'IOC Input'!#REF!,"")</f>
        <v>#REF!</v>
      </c>
      <c r="K476" s="166" t="e">
        <f t="shared" ref="K476:K483" si="50">IF(SUM(I476:J476)&gt;0,1,0)</f>
        <v>#REF!</v>
      </c>
      <c r="L476" s="156"/>
      <c r="M476" s="160" t="e">
        <f>IF(M475="","",IF(M475&lt;&gt;"119530",119530,""))</f>
        <v>#REF!</v>
      </c>
      <c r="N476" s="160" t="e">
        <f>VLOOKUP(M476,AccountFund_Tbl,2,FALSE)</f>
        <v>#REF!</v>
      </c>
    </row>
    <row r="477" spans="1:14" ht="15.75">
      <c r="A477" s="159"/>
      <c r="B477" s="167"/>
      <c r="C477" s="167"/>
      <c r="D477" s="161"/>
      <c r="E477" s="159"/>
      <c r="F477" s="162"/>
      <c r="G477" s="157"/>
      <c r="H477" s="163"/>
      <c r="I477" s="164"/>
      <c r="J477" s="165"/>
      <c r="K477" s="166">
        <f t="shared" si="50"/>
        <v>0</v>
      </c>
      <c r="L477" s="156"/>
      <c r="M477" s="156"/>
      <c r="N477" s="156"/>
    </row>
    <row r="478" spans="1:14" ht="15.75">
      <c r="A478" s="159"/>
      <c r="B478" s="167"/>
      <c r="C478" s="167"/>
      <c r="D478" s="161"/>
      <c r="E478" s="159"/>
      <c r="F478" s="162"/>
      <c r="G478" s="157"/>
      <c r="H478" s="163"/>
      <c r="I478" s="164"/>
      <c r="J478" s="165"/>
      <c r="K478" s="166">
        <f t="shared" si="50"/>
        <v>0</v>
      </c>
      <c r="L478" s="156"/>
      <c r="M478" s="156"/>
      <c r="N478" s="156"/>
    </row>
    <row r="479" spans="1:14" ht="15.75">
      <c r="A479" s="159"/>
      <c r="B479" s="167"/>
      <c r="C479" s="167"/>
      <c r="D479" s="161"/>
      <c r="E479" s="159"/>
      <c r="F479" s="162"/>
      <c r="G479" s="157"/>
      <c r="H479" s="163"/>
      <c r="I479" s="164"/>
      <c r="J479" s="165"/>
      <c r="K479" s="166">
        <f t="shared" si="50"/>
        <v>0</v>
      </c>
      <c r="L479" s="156"/>
      <c r="M479" s="156"/>
      <c r="N479" s="156"/>
    </row>
    <row r="480" spans="1:14" ht="15.75">
      <c r="K480" s="166">
        <f t="shared" si="50"/>
        <v>0</v>
      </c>
    </row>
    <row r="481" spans="1:14" ht="15.75">
      <c r="K481" s="166">
        <f t="shared" si="50"/>
        <v>0</v>
      </c>
    </row>
    <row r="482" spans="1:14" ht="15.75">
      <c r="K482" s="166">
        <f t="shared" si="50"/>
        <v>0</v>
      </c>
    </row>
    <row r="483" spans="1:14" ht="15.75">
      <c r="A483" t="s">
        <v>199</v>
      </c>
      <c r="K483" s="166">
        <f t="shared" si="50"/>
        <v>0</v>
      </c>
    </row>
    <row r="484" spans="1:14" ht="15.75">
      <c r="A484" s="159" t="s">
        <v>198</v>
      </c>
      <c r="B484" s="160" t="str">
        <f>IF(ISERROR(M484),"",M484)</f>
        <v/>
      </c>
      <c r="C484" s="160" t="e">
        <f>VLOOKUP(B484,AccountFund_Tbl,2,FALSE)</f>
        <v>#N/A</v>
      </c>
      <c r="D484" s="161"/>
      <c r="E484" s="159"/>
      <c r="F484" s="162">
        <f ca="1">TODAY()</f>
        <v>45355</v>
      </c>
      <c r="G484" s="157" t="e">
        <f>IF('IOC Input'!#REF!="","",'IOC Input'!#REF!)</f>
        <v>#REF!</v>
      </c>
      <c r="H484" s="163" t="e">
        <f>IF('IOC Input'!#REF!&gt;=50000,RIGHT('IOC Input'!#REF!,6),"")</f>
        <v>#REF!</v>
      </c>
      <c r="I484" s="164" t="e">
        <f>IF(I485="",J485,"")</f>
        <v>#REF!</v>
      </c>
      <c r="J484" s="165" t="e">
        <f>IF(J485="",I485,"")</f>
        <v>#REF!</v>
      </c>
      <c r="K484" s="166" t="e">
        <f>IF(SUM(I484:J484)&gt;0,1,0)</f>
        <v>#REF!</v>
      </c>
      <c r="L484" s="156"/>
      <c r="M484"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484" s="160" t="e">
        <f>VLOOKUP(M484,AccountFund_Tbl,2,FALSE)</f>
        <v>#REF!</v>
      </c>
    </row>
    <row r="485" spans="1:14" ht="15.75">
      <c r="A485" s="159" t="s">
        <v>198</v>
      </c>
      <c r="B485" s="160" t="str">
        <f>IF(B484="","",IF(B484&lt;&gt;"119530",119530,""))</f>
        <v/>
      </c>
      <c r="C485" s="160" t="e">
        <f>VLOOKUP(B485,AccountFund_Tbl,2,FALSE)</f>
        <v>#N/A</v>
      </c>
      <c r="D485" s="161"/>
      <c r="E485" s="159"/>
      <c r="F485" s="162">
        <f ca="1">TODAY()</f>
        <v>45355</v>
      </c>
      <c r="G485" s="157" t="e">
        <f>IF('IOC Input'!#REF!="","",'IOC Input'!#REF!)</f>
        <v>#REF!</v>
      </c>
      <c r="H485" s="163" t="e">
        <f>IF('IOC Input'!#REF!&gt;=50000,RIGHT('IOC Input'!#REF!,6),"")</f>
        <v>#REF!</v>
      </c>
      <c r="I485" s="164" t="e">
        <f>IF(AND('IOC Input'!#REF!="1195000",'IOC Input'!#REF!="C"),'IOC Input'!#REF!,"")</f>
        <v>#REF!</v>
      </c>
      <c r="J485" s="165" t="e">
        <f>IF(AND('IOC Input'!#REF!="1195000",'IOC Input'!#REF!="D"),'IOC Input'!#REF!,"")</f>
        <v>#REF!</v>
      </c>
      <c r="K485" s="166" t="e">
        <f t="shared" ref="K485:K492" si="51">IF(SUM(I485:J485)&gt;0,1,0)</f>
        <v>#REF!</v>
      </c>
      <c r="L485" s="156"/>
      <c r="M485" s="160" t="e">
        <f>IF(M484="","",IF(M484&lt;&gt;"119530",119530,""))</f>
        <v>#REF!</v>
      </c>
      <c r="N485" s="160" t="e">
        <f>VLOOKUP(M485,AccountFund_Tbl,2,FALSE)</f>
        <v>#REF!</v>
      </c>
    </row>
    <row r="486" spans="1:14" ht="15.75">
      <c r="A486" s="159"/>
      <c r="B486" s="167"/>
      <c r="C486" s="167"/>
      <c r="D486" s="161"/>
      <c r="E486" s="159"/>
      <c r="F486" s="162"/>
      <c r="G486" s="157"/>
      <c r="H486" s="163"/>
      <c r="I486" s="164"/>
      <c r="J486" s="165"/>
      <c r="K486" s="166">
        <f t="shared" si="51"/>
        <v>0</v>
      </c>
      <c r="L486" s="156"/>
      <c r="M486" s="156"/>
      <c r="N486" s="156"/>
    </row>
    <row r="487" spans="1:14" ht="15.75">
      <c r="A487" s="159"/>
      <c r="B487" s="167"/>
      <c r="C487" s="167"/>
      <c r="D487" s="161"/>
      <c r="E487" s="159"/>
      <c r="F487" s="162"/>
      <c r="G487" s="157"/>
      <c r="H487" s="163"/>
      <c r="I487" s="164"/>
      <c r="J487" s="165"/>
      <c r="K487" s="166">
        <f t="shared" si="51"/>
        <v>0</v>
      </c>
      <c r="L487" s="156"/>
      <c r="M487" s="156"/>
      <c r="N487" s="156"/>
    </row>
    <row r="488" spans="1:14" ht="15.75">
      <c r="A488" s="159"/>
      <c r="B488" s="167"/>
      <c r="C488" s="167"/>
      <c r="D488" s="161"/>
      <c r="E488" s="159"/>
      <c r="F488" s="162"/>
      <c r="G488" s="157"/>
      <c r="H488" s="163"/>
      <c r="I488" s="164"/>
      <c r="J488" s="165"/>
      <c r="K488" s="166">
        <f t="shared" si="51"/>
        <v>0</v>
      </c>
      <c r="L488" s="156"/>
      <c r="M488" s="156"/>
      <c r="N488" s="156"/>
    </row>
    <row r="489" spans="1:14" ht="15.75">
      <c r="K489" s="166">
        <f t="shared" si="51"/>
        <v>0</v>
      </c>
    </row>
    <row r="490" spans="1:14" ht="15.75">
      <c r="K490" s="166">
        <f t="shared" si="51"/>
        <v>0</v>
      </c>
    </row>
    <row r="491" spans="1:14" ht="15.75">
      <c r="K491" s="166">
        <f t="shared" si="51"/>
        <v>0</v>
      </c>
    </row>
    <row r="492" spans="1:14" ht="15.75">
      <c r="A492" t="s">
        <v>199</v>
      </c>
      <c r="K492" s="166">
        <f t="shared" si="51"/>
        <v>0</v>
      </c>
    </row>
    <row r="493" spans="1:14" ht="15.75">
      <c r="A493" s="159" t="s">
        <v>198</v>
      </c>
      <c r="B493" s="160" t="str">
        <f>IF(ISERROR(M493),"",M493)</f>
        <v/>
      </c>
      <c r="C493" s="160" t="e">
        <f>VLOOKUP(B493,AccountFund_Tbl,2,FALSE)</f>
        <v>#N/A</v>
      </c>
      <c r="D493" s="161"/>
      <c r="E493" s="159"/>
      <c r="F493" s="162">
        <f ca="1">TODAY()</f>
        <v>45355</v>
      </c>
      <c r="G493" s="157" t="e">
        <f>IF('IOC Input'!#REF!="","",'IOC Input'!#REF!)</f>
        <v>#REF!</v>
      </c>
      <c r="H493" s="163" t="e">
        <f>IF('IOC Input'!#REF!&gt;=50000,RIGHT('IOC Input'!#REF!,6),"")</f>
        <v>#REF!</v>
      </c>
      <c r="I493" s="164" t="e">
        <f>IF(I494="",J494,"")</f>
        <v>#REF!</v>
      </c>
      <c r="J493" s="165" t="e">
        <f>IF(J494="",I494,"")</f>
        <v>#REF!</v>
      </c>
      <c r="K493" s="166" t="e">
        <f>IF(SUM(I493:J493)&gt;0,1,0)</f>
        <v>#REF!</v>
      </c>
      <c r="L493" s="156"/>
      <c r="M493"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493" s="160" t="e">
        <f>VLOOKUP(M493,AccountFund_Tbl,2,FALSE)</f>
        <v>#REF!</v>
      </c>
    </row>
    <row r="494" spans="1:14" ht="15.75">
      <c r="A494" s="159" t="s">
        <v>198</v>
      </c>
      <c r="B494" s="160" t="str">
        <f>IF(B493="","",IF(B493&lt;&gt;"119530",119530,""))</f>
        <v/>
      </c>
      <c r="C494" s="160" t="e">
        <f>VLOOKUP(B494,AccountFund_Tbl,2,FALSE)</f>
        <v>#N/A</v>
      </c>
      <c r="D494" s="161"/>
      <c r="E494" s="159"/>
      <c r="F494" s="162">
        <f ca="1">TODAY()</f>
        <v>45355</v>
      </c>
      <c r="G494" s="157" t="e">
        <f>IF('IOC Input'!#REF!="","",'IOC Input'!#REF!)</f>
        <v>#REF!</v>
      </c>
      <c r="H494" s="163" t="e">
        <f>IF('IOC Input'!#REF!&gt;=50000,RIGHT('IOC Input'!#REF!,6),"")</f>
        <v>#REF!</v>
      </c>
      <c r="I494" s="164" t="e">
        <f>IF(AND('IOC Input'!#REF!="1195000",'IOC Input'!#REF!="C"),'IOC Input'!#REF!,"")</f>
        <v>#REF!</v>
      </c>
      <c r="J494" s="165" t="e">
        <f>IF(AND('IOC Input'!#REF!="1195000",'IOC Input'!#REF!="D"),'IOC Input'!#REF!,"")</f>
        <v>#REF!</v>
      </c>
      <c r="K494" s="166" t="e">
        <f t="shared" ref="K494:K501" si="52">IF(SUM(I494:J494)&gt;0,1,0)</f>
        <v>#REF!</v>
      </c>
      <c r="L494" s="156"/>
      <c r="M494" s="160" t="e">
        <f>IF(M493="","",IF(M493&lt;&gt;"119530",119530,""))</f>
        <v>#REF!</v>
      </c>
      <c r="N494" s="160" t="e">
        <f>VLOOKUP(M494,AccountFund_Tbl,2,FALSE)</f>
        <v>#REF!</v>
      </c>
    </row>
    <row r="495" spans="1:14" ht="15.75">
      <c r="A495" s="159"/>
      <c r="B495" s="167"/>
      <c r="C495" s="167"/>
      <c r="D495" s="161"/>
      <c r="E495" s="159"/>
      <c r="F495" s="162"/>
      <c r="G495" s="157"/>
      <c r="H495" s="163"/>
      <c r="I495" s="164"/>
      <c r="J495" s="165"/>
      <c r="K495" s="166">
        <f t="shared" si="52"/>
        <v>0</v>
      </c>
      <c r="L495" s="156"/>
      <c r="M495" s="156"/>
      <c r="N495" s="156"/>
    </row>
    <row r="496" spans="1:14" ht="15.75">
      <c r="A496" s="159"/>
      <c r="B496" s="167"/>
      <c r="C496" s="167"/>
      <c r="D496" s="161"/>
      <c r="E496" s="159"/>
      <c r="F496" s="162"/>
      <c r="G496" s="157"/>
      <c r="H496" s="163"/>
      <c r="I496" s="164"/>
      <c r="J496" s="165"/>
      <c r="K496" s="166">
        <f t="shared" si="52"/>
        <v>0</v>
      </c>
      <c r="L496" s="156"/>
      <c r="M496" s="156"/>
      <c r="N496" s="156"/>
    </row>
    <row r="497" spans="1:14" ht="15.75">
      <c r="A497" s="159"/>
      <c r="B497" s="167"/>
      <c r="C497" s="167"/>
      <c r="D497" s="161"/>
      <c r="E497" s="159"/>
      <c r="F497" s="162"/>
      <c r="G497" s="157"/>
      <c r="H497" s="163"/>
      <c r="I497" s="164"/>
      <c r="J497" s="165"/>
      <c r="K497" s="166">
        <f t="shared" si="52"/>
        <v>0</v>
      </c>
      <c r="L497" s="156"/>
      <c r="M497" s="156"/>
      <c r="N497" s="156"/>
    </row>
    <row r="498" spans="1:14" ht="15.75">
      <c r="K498" s="166">
        <f t="shared" si="52"/>
        <v>0</v>
      </c>
    </row>
    <row r="499" spans="1:14" ht="15.75">
      <c r="K499" s="166">
        <f t="shared" si="52"/>
        <v>0</v>
      </c>
    </row>
    <row r="500" spans="1:14" ht="15.75">
      <c r="K500" s="166">
        <f t="shared" si="52"/>
        <v>0</v>
      </c>
    </row>
    <row r="501" spans="1:14" ht="15.75">
      <c r="A501" t="s">
        <v>199</v>
      </c>
      <c r="K501" s="166">
        <f t="shared" si="52"/>
        <v>0</v>
      </c>
    </row>
    <row r="502" spans="1:14" ht="15.75">
      <c r="A502" s="159" t="s">
        <v>198</v>
      </c>
      <c r="B502" s="160" t="str">
        <f>IF(ISERROR(M502),"",M502)</f>
        <v/>
      </c>
      <c r="C502" s="160" t="e">
        <f>VLOOKUP(B502,AccountFund_Tbl,2,FALSE)</f>
        <v>#N/A</v>
      </c>
      <c r="D502" s="161"/>
      <c r="E502" s="159"/>
      <c r="F502" s="162">
        <f ca="1">TODAY()</f>
        <v>45355</v>
      </c>
      <c r="G502" s="157" t="e">
        <f>IF('IOC Input'!#REF!="","",'IOC Input'!#REF!)</f>
        <v>#REF!</v>
      </c>
      <c r="H502" s="163" t="e">
        <f>IF('IOC Input'!#REF!&gt;=50000,RIGHT('IOC Input'!#REF!,6),"")</f>
        <v>#REF!</v>
      </c>
      <c r="I502" s="164" t="e">
        <f>IF(I503="",J503,"")</f>
        <v>#REF!</v>
      </c>
      <c r="J502" s="165" t="e">
        <f>IF(J503="",I503,"")</f>
        <v>#REF!</v>
      </c>
      <c r="K502" s="166" t="e">
        <f>IF(SUM(I502:J502)&gt;0,1,0)</f>
        <v>#REF!</v>
      </c>
      <c r="L502" s="156"/>
      <c r="M502"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502" s="160" t="e">
        <f>VLOOKUP(M502,AccountFund_Tbl,2,FALSE)</f>
        <v>#REF!</v>
      </c>
    </row>
    <row r="503" spans="1:14" ht="15.75">
      <c r="A503" s="159" t="s">
        <v>198</v>
      </c>
      <c r="B503" s="160" t="str">
        <f>IF(B502="","",IF(B502&lt;&gt;"119530",119530,""))</f>
        <v/>
      </c>
      <c r="C503" s="160" t="e">
        <f>VLOOKUP(B503,AccountFund_Tbl,2,FALSE)</f>
        <v>#N/A</v>
      </c>
      <c r="D503" s="161"/>
      <c r="E503" s="159"/>
      <c r="F503" s="162">
        <f ca="1">TODAY()</f>
        <v>45355</v>
      </c>
      <c r="G503" s="157" t="e">
        <f>IF('IOC Input'!#REF!="","",'IOC Input'!#REF!)</f>
        <v>#REF!</v>
      </c>
      <c r="H503" s="163" t="e">
        <f>IF('IOC Input'!#REF!&gt;=50000,RIGHT('IOC Input'!#REF!,6),"")</f>
        <v>#REF!</v>
      </c>
      <c r="I503" s="164" t="e">
        <f>IF(AND('IOC Input'!#REF!="1195000",'IOC Input'!#REF!="C"),'IOC Input'!#REF!,"")</f>
        <v>#REF!</v>
      </c>
      <c r="J503" s="165" t="e">
        <f>IF(AND('IOC Input'!#REF!="1195000",'IOC Input'!#REF!="D"),'IOC Input'!#REF!,"")</f>
        <v>#REF!</v>
      </c>
      <c r="K503" s="166" t="e">
        <f t="shared" ref="K503:K510" si="53">IF(SUM(I503:J503)&gt;0,1,0)</f>
        <v>#REF!</v>
      </c>
      <c r="L503" s="156"/>
      <c r="M503" s="160" t="e">
        <f>IF(M502="","",IF(M502&lt;&gt;"119530",119530,""))</f>
        <v>#REF!</v>
      </c>
      <c r="N503" s="160" t="e">
        <f>VLOOKUP(M503,AccountFund_Tbl,2,FALSE)</f>
        <v>#REF!</v>
      </c>
    </row>
    <row r="504" spans="1:14" ht="15.75">
      <c r="A504" s="159"/>
      <c r="B504" s="167"/>
      <c r="C504" s="167"/>
      <c r="D504" s="161"/>
      <c r="E504" s="159"/>
      <c r="F504" s="162"/>
      <c r="G504" s="157"/>
      <c r="H504" s="163"/>
      <c r="I504" s="164"/>
      <c r="J504" s="165"/>
      <c r="K504" s="166">
        <f t="shared" si="53"/>
        <v>0</v>
      </c>
      <c r="L504" s="156"/>
      <c r="M504" s="156"/>
      <c r="N504" s="156"/>
    </row>
    <row r="505" spans="1:14" ht="15.75">
      <c r="A505" s="159"/>
      <c r="B505" s="167"/>
      <c r="C505" s="167"/>
      <c r="D505" s="161"/>
      <c r="E505" s="159"/>
      <c r="F505" s="162"/>
      <c r="G505" s="157"/>
      <c r="H505" s="163"/>
      <c r="I505" s="164"/>
      <c r="J505" s="165"/>
      <c r="K505" s="166">
        <f t="shared" si="53"/>
        <v>0</v>
      </c>
      <c r="L505" s="156"/>
      <c r="M505" s="156"/>
      <c r="N505" s="156"/>
    </row>
    <row r="506" spans="1:14" ht="15.75">
      <c r="A506" s="159"/>
      <c r="B506" s="167"/>
      <c r="C506" s="167"/>
      <c r="D506" s="161"/>
      <c r="E506" s="159"/>
      <c r="F506" s="162"/>
      <c r="G506" s="157"/>
      <c r="H506" s="163"/>
      <c r="I506" s="164"/>
      <c r="J506" s="165"/>
      <c r="K506" s="166">
        <f t="shared" si="53"/>
        <v>0</v>
      </c>
      <c r="L506" s="156"/>
      <c r="M506" s="156"/>
      <c r="N506" s="156"/>
    </row>
    <row r="507" spans="1:14" ht="15.75">
      <c r="K507" s="166">
        <f t="shared" si="53"/>
        <v>0</v>
      </c>
    </row>
    <row r="508" spans="1:14" ht="15.75">
      <c r="K508" s="166">
        <f t="shared" si="53"/>
        <v>0</v>
      </c>
    </row>
    <row r="509" spans="1:14" ht="15.75">
      <c r="K509" s="166">
        <f t="shared" si="53"/>
        <v>0</v>
      </c>
    </row>
    <row r="510" spans="1:14" ht="15.75">
      <c r="A510" t="s">
        <v>199</v>
      </c>
      <c r="K510" s="166">
        <f t="shared" si="53"/>
        <v>0</v>
      </c>
    </row>
    <row r="511" spans="1:14" ht="15.75">
      <c r="A511" s="159" t="s">
        <v>198</v>
      </c>
      <c r="B511" s="160" t="str">
        <f>IF(ISERROR(M511),"",M511)</f>
        <v/>
      </c>
      <c r="C511" s="160" t="e">
        <f>VLOOKUP(B511,AccountFund_Tbl,2,FALSE)</f>
        <v>#N/A</v>
      </c>
      <c r="D511" s="161"/>
      <c r="E511" s="159"/>
      <c r="F511" s="162">
        <f ca="1">TODAY()</f>
        <v>45355</v>
      </c>
      <c r="G511" s="157" t="e">
        <f>IF('IOC Input'!#REF!="","",'IOC Input'!#REF!)</f>
        <v>#REF!</v>
      </c>
      <c r="H511" s="163" t="e">
        <f>IF('IOC Input'!#REF!&gt;=50000,RIGHT('IOC Input'!#REF!,6),"")</f>
        <v>#REF!</v>
      </c>
      <c r="I511" s="164" t="e">
        <f>IF(I512="",J512,"")</f>
        <v>#REF!</v>
      </c>
      <c r="J511" s="165" t="e">
        <f>IF(J512="",I512,"")</f>
        <v>#REF!</v>
      </c>
      <c r="K511" s="166" t="e">
        <f>IF(SUM(I511:J511)&gt;0,1,0)</f>
        <v>#REF!</v>
      </c>
      <c r="L511" s="156"/>
      <c r="M511"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511" s="160" t="e">
        <f>VLOOKUP(M511,AccountFund_Tbl,2,FALSE)</f>
        <v>#REF!</v>
      </c>
    </row>
    <row r="512" spans="1:14" ht="15.75">
      <c r="A512" s="159" t="s">
        <v>198</v>
      </c>
      <c r="B512" s="160" t="str">
        <f>IF(B511="","",IF(B511&lt;&gt;"119530",119530,""))</f>
        <v/>
      </c>
      <c r="C512" s="160" t="e">
        <f>VLOOKUP(B512,AccountFund_Tbl,2,FALSE)</f>
        <v>#N/A</v>
      </c>
      <c r="D512" s="161"/>
      <c r="E512" s="159"/>
      <c r="F512" s="162">
        <f ca="1">TODAY()</f>
        <v>45355</v>
      </c>
      <c r="G512" s="157" t="e">
        <f>IF('IOC Input'!#REF!="","",'IOC Input'!#REF!)</f>
        <v>#REF!</v>
      </c>
      <c r="H512" s="163" t="e">
        <f>IF('IOC Input'!#REF!&gt;=50000,RIGHT('IOC Input'!#REF!,6),"")</f>
        <v>#REF!</v>
      </c>
      <c r="I512" s="164" t="e">
        <f>IF(AND('IOC Input'!#REF!="1195000",'IOC Input'!#REF!="C"),'IOC Input'!#REF!,"")</f>
        <v>#REF!</v>
      </c>
      <c r="J512" s="165" t="e">
        <f>IF(AND('IOC Input'!#REF!="1195000",'IOC Input'!#REF!="D"),'IOC Input'!#REF!,"")</f>
        <v>#REF!</v>
      </c>
      <c r="K512" s="166" t="e">
        <f t="shared" ref="K512:K519" si="54">IF(SUM(I512:J512)&gt;0,1,0)</f>
        <v>#REF!</v>
      </c>
      <c r="L512" s="156"/>
      <c r="M512" s="160" t="e">
        <f>IF(M511="","",IF(M511&lt;&gt;"119530",119530,""))</f>
        <v>#REF!</v>
      </c>
      <c r="N512" s="160" t="e">
        <f>VLOOKUP(M512,AccountFund_Tbl,2,FALSE)</f>
        <v>#REF!</v>
      </c>
    </row>
    <row r="513" spans="1:14" ht="15.75">
      <c r="A513" s="159"/>
      <c r="B513" s="167"/>
      <c r="C513" s="167"/>
      <c r="D513" s="161"/>
      <c r="E513" s="159"/>
      <c r="F513" s="162"/>
      <c r="G513" s="157"/>
      <c r="H513" s="163"/>
      <c r="I513" s="164"/>
      <c r="J513" s="165"/>
      <c r="K513" s="166">
        <f t="shared" si="54"/>
        <v>0</v>
      </c>
      <c r="L513" s="156"/>
      <c r="M513" s="156"/>
      <c r="N513" s="156"/>
    </row>
    <row r="514" spans="1:14" ht="15.75">
      <c r="A514" s="159"/>
      <c r="B514" s="167"/>
      <c r="C514" s="167"/>
      <c r="D514" s="161"/>
      <c r="E514" s="159"/>
      <c r="F514" s="162"/>
      <c r="G514" s="157"/>
      <c r="H514" s="163"/>
      <c r="I514" s="164"/>
      <c r="J514" s="165"/>
      <c r="K514" s="166">
        <f t="shared" si="54"/>
        <v>0</v>
      </c>
      <c r="L514" s="156"/>
      <c r="M514" s="156"/>
      <c r="N514" s="156"/>
    </row>
    <row r="515" spans="1:14" ht="15.75">
      <c r="A515" s="159"/>
      <c r="B515" s="167"/>
      <c r="C515" s="167"/>
      <c r="D515" s="161"/>
      <c r="E515" s="159"/>
      <c r="F515" s="162"/>
      <c r="G515" s="157"/>
      <c r="H515" s="163"/>
      <c r="I515" s="164"/>
      <c r="J515" s="165"/>
      <c r="K515" s="166">
        <f t="shared" si="54"/>
        <v>0</v>
      </c>
      <c r="L515" s="156"/>
      <c r="M515" s="156"/>
      <c r="N515" s="156"/>
    </row>
    <row r="516" spans="1:14" ht="15.75">
      <c r="K516" s="166">
        <f t="shared" si="54"/>
        <v>0</v>
      </c>
    </row>
    <row r="517" spans="1:14" ht="15.75">
      <c r="K517" s="166">
        <f t="shared" si="54"/>
        <v>0</v>
      </c>
    </row>
    <row r="518" spans="1:14" ht="15.75">
      <c r="K518" s="166">
        <f t="shared" si="54"/>
        <v>0</v>
      </c>
    </row>
    <row r="519" spans="1:14" ht="15.75">
      <c r="A519" t="s">
        <v>199</v>
      </c>
      <c r="K519" s="166">
        <f t="shared" si="54"/>
        <v>0</v>
      </c>
    </row>
    <row r="520" spans="1:14" ht="15.75">
      <c r="A520" s="159" t="s">
        <v>198</v>
      </c>
      <c r="B520" s="160" t="str">
        <f>IF(ISERROR(M520),"",M520)</f>
        <v/>
      </c>
      <c r="C520" s="160" t="e">
        <f>VLOOKUP(B520,AccountFund_Tbl,2,FALSE)</f>
        <v>#N/A</v>
      </c>
      <c r="D520" s="161"/>
      <c r="E520" s="159"/>
      <c r="F520" s="162">
        <f ca="1">TODAY()</f>
        <v>45355</v>
      </c>
      <c r="G520" s="157" t="e">
        <f>IF('IOC Input'!#REF!="","",'IOC Input'!#REF!)</f>
        <v>#REF!</v>
      </c>
      <c r="H520" s="163" t="e">
        <f>IF('IOC Input'!#REF!&gt;=50000,RIGHT('IOC Input'!#REF!,6),"")</f>
        <v>#REF!</v>
      </c>
      <c r="I520" s="164" t="e">
        <f>IF(I521="",J521,"")</f>
        <v>#REF!</v>
      </c>
      <c r="J520" s="165" t="e">
        <f>IF(J521="",I521,"")</f>
        <v>#REF!</v>
      </c>
      <c r="K520" s="166" t="e">
        <f>IF(SUM(I520:J520)&gt;0,1,0)</f>
        <v>#REF!</v>
      </c>
      <c r="L520" s="156"/>
      <c r="M520"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520" s="160" t="e">
        <f>VLOOKUP(M520,AccountFund_Tbl,2,FALSE)</f>
        <v>#REF!</v>
      </c>
    </row>
    <row r="521" spans="1:14" ht="15.75">
      <c r="A521" s="159" t="s">
        <v>198</v>
      </c>
      <c r="B521" s="160" t="str">
        <f>IF(B520="","",IF(B520&lt;&gt;"119530",119530,""))</f>
        <v/>
      </c>
      <c r="C521" s="160" t="e">
        <f>VLOOKUP(B521,AccountFund_Tbl,2,FALSE)</f>
        <v>#N/A</v>
      </c>
      <c r="D521" s="161"/>
      <c r="E521" s="159"/>
      <c r="F521" s="162">
        <f ca="1">TODAY()</f>
        <v>45355</v>
      </c>
      <c r="G521" s="157" t="e">
        <f>IF('IOC Input'!#REF!="","",'IOC Input'!#REF!)</f>
        <v>#REF!</v>
      </c>
      <c r="H521" s="163" t="e">
        <f>IF('IOC Input'!#REF!&gt;=50000,RIGHT('IOC Input'!#REF!,6),"")</f>
        <v>#REF!</v>
      </c>
      <c r="I521" s="164" t="e">
        <f>IF(AND('IOC Input'!#REF!="1195000",'IOC Input'!#REF!="C"),'IOC Input'!#REF!,"")</f>
        <v>#REF!</v>
      </c>
      <c r="J521" s="165" t="e">
        <f>IF(AND('IOC Input'!#REF!="1195000",'IOC Input'!#REF!="D"),'IOC Input'!#REF!,"")</f>
        <v>#REF!</v>
      </c>
      <c r="K521" s="166" t="e">
        <f t="shared" ref="K521:K528" si="55">IF(SUM(I521:J521)&gt;0,1,0)</f>
        <v>#REF!</v>
      </c>
      <c r="L521" s="156"/>
      <c r="M521" s="160" t="e">
        <f>IF(M520="","",IF(M520&lt;&gt;"119530",119530,""))</f>
        <v>#REF!</v>
      </c>
      <c r="N521" s="160" t="e">
        <f>VLOOKUP(M521,AccountFund_Tbl,2,FALSE)</f>
        <v>#REF!</v>
      </c>
    </row>
    <row r="522" spans="1:14" ht="15.75">
      <c r="A522" s="159"/>
      <c r="B522" s="167"/>
      <c r="C522" s="167"/>
      <c r="D522" s="161"/>
      <c r="E522" s="159"/>
      <c r="F522" s="162"/>
      <c r="G522" s="157"/>
      <c r="H522" s="163"/>
      <c r="I522" s="164"/>
      <c r="J522" s="165"/>
      <c r="K522" s="166">
        <f t="shared" si="55"/>
        <v>0</v>
      </c>
      <c r="L522" s="156"/>
      <c r="M522" s="156"/>
      <c r="N522" s="156"/>
    </row>
    <row r="523" spans="1:14" ht="15.75">
      <c r="A523" s="159"/>
      <c r="B523" s="167"/>
      <c r="C523" s="167"/>
      <c r="D523" s="161"/>
      <c r="E523" s="159"/>
      <c r="F523" s="162"/>
      <c r="G523" s="157"/>
      <c r="H523" s="163"/>
      <c r="I523" s="164"/>
      <c r="J523" s="165"/>
      <c r="K523" s="166">
        <f t="shared" si="55"/>
        <v>0</v>
      </c>
      <c r="L523" s="156"/>
      <c r="M523" s="156"/>
      <c r="N523" s="156"/>
    </row>
    <row r="524" spans="1:14" ht="15.75">
      <c r="A524" s="159"/>
      <c r="B524" s="167"/>
      <c r="C524" s="167"/>
      <c r="D524" s="161"/>
      <c r="E524" s="159"/>
      <c r="F524" s="162"/>
      <c r="G524" s="157"/>
      <c r="H524" s="163"/>
      <c r="I524" s="164"/>
      <c r="J524" s="165"/>
      <c r="K524" s="166">
        <f t="shared" si="55"/>
        <v>0</v>
      </c>
      <c r="L524" s="156"/>
      <c r="M524" s="156"/>
      <c r="N524" s="156"/>
    </row>
    <row r="525" spans="1:14" ht="15.75">
      <c r="K525" s="166">
        <f t="shared" si="55"/>
        <v>0</v>
      </c>
    </row>
    <row r="526" spans="1:14" ht="15.75">
      <c r="K526" s="166">
        <f t="shared" si="55"/>
        <v>0</v>
      </c>
    </row>
    <row r="527" spans="1:14" ht="15.75">
      <c r="K527" s="166">
        <f t="shared" si="55"/>
        <v>0</v>
      </c>
    </row>
    <row r="528" spans="1:14" ht="15.75">
      <c r="A528" t="s">
        <v>199</v>
      </c>
      <c r="K528" s="166">
        <f t="shared" si="55"/>
        <v>0</v>
      </c>
    </row>
    <row r="529" spans="1:14" ht="15.75">
      <c r="A529" s="159" t="s">
        <v>198</v>
      </c>
      <c r="B529" s="160" t="str">
        <f>IF(ISERROR(M529),"",M529)</f>
        <v/>
      </c>
      <c r="C529" s="160" t="e">
        <f>VLOOKUP(B529,AccountFund_Tbl,2,FALSE)</f>
        <v>#N/A</v>
      </c>
      <c r="D529" s="161"/>
      <c r="E529" s="159"/>
      <c r="F529" s="162">
        <f ca="1">TODAY()</f>
        <v>45355</v>
      </c>
      <c r="G529" s="157" t="e">
        <f>IF('IOC Input'!#REF!="","",'IOC Input'!#REF!)</f>
        <v>#REF!</v>
      </c>
      <c r="H529" s="163" t="e">
        <f>IF('IOC Input'!#REF!&gt;=50000,RIGHT('IOC Input'!#REF!,6),"")</f>
        <v>#REF!</v>
      </c>
      <c r="I529" s="164" t="e">
        <f>IF(I530="",J530,"")</f>
        <v>#REF!</v>
      </c>
      <c r="J529" s="165" t="e">
        <f>IF(J530="",I530,"")</f>
        <v>#REF!</v>
      </c>
      <c r="K529" s="166" t="e">
        <f>IF(SUM(I529:J529)&gt;0,1,0)</f>
        <v>#REF!</v>
      </c>
      <c r="L529" s="156"/>
      <c r="M529"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529" s="160" t="e">
        <f>VLOOKUP(M529,AccountFund_Tbl,2,FALSE)</f>
        <v>#REF!</v>
      </c>
    </row>
    <row r="530" spans="1:14" ht="15.75">
      <c r="A530" s="159" t="s">
        <v>198</v>
      </c>
      <c r="B530" s="160" t="str">
        <f>IF(B529="","",IF(B529&lt;&gt;"119530",119530,""))</f>
        <v/>
      </c>
      <c r="C530" s="160" t="e">
        <f>VLOOKUP(B530,AccountFund_Tbl,2,FALSE)</f>
        <v>#N/A</v>
      </c>
      <c r="D530" s="161"/>
      <c r="E530" s="159"/>
      <c r="F530" s="162">
        <f ca="1">TODAY()</f>
        <v>45355</v>
      </c>
      <c r="G530" s="157" t="e">
        <f>IF('IOC Input'!#REF!="","",'IOC Input'!#REF!)</f>
        <v>#REF!</v>
      </c>
      <c r="H530" s="163" t="e">
        <f>IF('IOC Input'!#REF!&gt;=50000,RIGHT('IOC Input'!#REF!,6),"")</f>
        <v>#REF!</v>
      </c>
      <c r="I530" s="164" t="e">
        <f>IF(AND('IOC Input'!#REF!="1195000",'IOC Input'!#REF!="C"),'IOC Input'!#REF!,"")</f>
        <v>#REF!</v>
      </c>
      <c r="J530" s="165" t="e">
        <f>IF(AND('IOC Input'!#REF!="1195000",'IOC Input'!#REF!="D"),'IOC Input'!#REF!,"")</f>
        <v>#REF!</v>
      </c>
      <c r="K530" s="166" t="e">
        <f t="shared" ref="K530:K537" si="56">IF(SUM(I530:J530)&gt;0,1,0)</f>
        <v>#REF!</v>
      </c>
      <c r="L530" s="156"/>
      <c r="M530" s="160" t="e">
        <f>IF(M529="","",IF(M529&lt;&gt;"119530",119530,""))</f>
        <v>#REF!</v>
      </c>
      <c r="N530" s="160" t="e">
        <f>VLOOKUP(M530,AccountFund_Tbl,2,FALSE)</f>
        <v>#REF!</v>
      </c>
    </row>
    <row r="531" spans="1:14" ht="15.75">
      <c r="A531" s="159"/>
      <c r="B531" s="167"/>
      <c r="C531" s="167"/>
      <c r="D531" s="161"/>
      <c r="E531" s="159"/>
      <c r="F531" s="162"/>
      <c r="G531" s="157"/>
      <c r="H531" s="163"/>
      <c r="I531" s="164"/>
      <c r="J531" s="165"/>
      <c r="K531" s="166">
        <f t="shared" si="56"/>
        <v>0</v>
      </c>
      <c r="L531" s="156"/>
      <c r="M531" s="156"/>
      <c r="N531" s="156"/>
    </row>
    <row r="532" spans="1:14" ht="15.75">
      <c r="A532" s="159"/>
      <c r="B532" s="167"/>
      <c r="C532" s="167"/>
      <c r="D532" s="161"/>
      <c r="E532" s="159"/>
      <c r="F532" s="162"/>
      <c r="G532" s="157"/>
      <c r="H532" s="163"/>
      <c r="I532" s="164"/>
      <c r="J532" s="165"/>
      <c r="K532" s="166">
        <f t="shared" si="56"/>
        <v>0</v>
      </c>
      <c r="L532" s="156"/>
      <c r="M532" s="156"/>
      <c r="N532" s="156"/>
    </row>
    <row r="533" spans="1:14" ht="15.75">
      <c r="A533" s="159"/>
      <c r="B533" s="167"/>
      <c r="C533" s="167"/>
      <c r="D533" s="161"/>
      <c r="E533" s="159"/>
      <c r="F533" s="162"/>
      <c r="G533" s="157"/>
      <c r="H533" s="163"/>
      <c r="I533" s="164"/>
      <c r="J533" s="165"/>
      <c r="K533" s="166">
        <f t="shared" si="56"/>
        <v>0</v>
      </c>
      <c r="L533" s="156"/>
      <c r="M533" s="156"/>
      <c r="N533" s="156"/>
    </row>
    <row r="534" spans="1:14" ht="15.75">
      <c r="K534" s="166">
        <f t="shared" si="56"/>
        <v>0</v>
      </c>
    </row>
    <row r="535" spans="1:14" ht="15.75">
      <c r="K535" s="166">
        <f t="shared" si="56"/>
        <v>0</v>
      </c>
    </row>
    <row r="536" spans="1:14" ht="15.75">
      <c r="K536" s="166">
        <f t="shared" si="56"/>
        <v>0</v>
      </c>
    </row>
    <row r="537" spans="1:14" ht="15.75">
      <c r="A537" t="s">
        <v>199</v>
      </c>
      <c r="K537" s="166">
        <f t="shared" si="56"/>
        <v>0</v>
      </c>
    </row>
    <row r="538" spans="1:14" ht="15.75">
      <c r="A538" s="159" t="s">
        <v>198</v>
      </c>
      <c r="B538" s="160" t="str">
        <f>IF(ISERROR(M538),"",M538)</f>
        <v/>
      </c>
      <c r="C538" s="160" t="e">
        <f>VLOOKUP(B538,AccountFund_Tbl,2,FALSE)</f>
        <v>#N/A</v>
      </c>
      <c r="D538" s="161"/>
      <c r="E538" s="159"/>
      <c r="F538" s="162">
        <f ca="1">TODAY()</f>
        <v>45355</v>
      </c>
      <c r="G538" s="157" t="e">
        <f>IF('IOC Input'!#REF!="","",'IOC Input'!#REF!)</f>
        <v>#REF!</v>
      </c>
      <c r="H538" s="163" t="e">
        <f>IF('IOC Input'!#REF!&gt;=50000,RIGHT('IOC Input'!#REF!,6),"")</f>
        <v>#REF!</v>
      </c>
      <c r="I538" s="164" t="e">
        <f>IF(I539="",J539,"")</f>
        <v>#REF!</v>
      </c>
      <c r="J538" s="165" t="e">
        <f>IF(J539="",I539,"")</f>
        <v>#REF!</v>
      </c>
      <c r="K538" s="166" t="e">
        <f>IF(SUM(I538:J538)&gt;0,1,0)</f>
        <v>#REF!</v>
      </c>
      <c r="L538" s="156"/>
      <c r="M538"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538" s="160" t="e">
        <f>VLOOKUP(M538,AccountFund_Tbl,2,FALSE)</f>
        <v>#REF!</v>
      </c>
    </row>
    <row r="539" spans="1:14" ht="15.75">
      <c r="A539" s="159" t="s">
        <v>198</v>
      </c>
      <c r="B539" s="160" t="str">
        <f>IF(B538="","",IF(B538&lt;&gt;"119530",119530,""))</f>
        <v/>
      </c>
      <c r="C539" s="160" t="e">
        <f>VLOOKUP(B539,AccountFund_Tbl,2,FALSE)</f>
        <v>#N/A</v>
      </c>
      <c r="D539" s="161"/>
      <c r="E539" s="159"/>
      <c r="F539" s="162">
        <f ca="1">TODAY()</f>
        <v>45355</v>
      </c>
      <c r="G539" s="157" t="e">
        <f>IF('IOC Input'!#REF!="","",'IOC Input'!#REF!)</f>
        <v>#REF!</v>
      </c>
      <c r="H539" s="163" t="e">
        <f>IF('IOC Input'!#REF!&gt;=50000,RIGHT('IOC Input'!#REF!,6),"")</f>
        <v>#REF!</v>
      </c>
      <c r="I539" s="164" t="e">
        <f>IF(AND('IOC Input'!#REF!="1195000",'IOC Input'!#REF!="C"),'IOC Input'!#REF!,"")</f>
        <v>#REF!</v>
      </c>
      <c r="J539" s="165" t="e">
        <f>IF(AND('IOC Input'!#REF!="1195000",'IOC Input'!#REF!="D"),'IOC Input'!#REF!,"")</f>
        <v>#REF!</v>
      </c>
      <c r="K539" s="166" t="e">
        <f t="shared" ref="K539:K546" si="57">IF(SUM(I539:J539)&gt;0,1,0)</f>
        <v>#REF!</v>
      </c>
      <c r="L539" s="156"/>
      <c r="M539" s="160" t="e">
        <f>IF(M538="","",IF(M538&lt;&gt;"119530",119530,""))</f>
        <v>#REF!</v>
      </c>
      <c r="N539" s="160" t="e">
        <f>VLOOKUP(M539,AccountFund_Tbl,2,FALSE)</f>
        <v>#REF!</v>
      </c>
    </row>
    <row r="540" spans="1:14" ht="15.75">
      <c r="A540" s="159"/>
      <c r="B540" s="167"/>
      <c r="C540" s="167"/>
      <c r="D540" s="161"/>
      <c r="E540" s="159"/>
      <c r="F540" s="162"/>
      <c r="G540" s="157"/>
      <c r="H540" s="163"/>
      <c r="I540" s="164"/>
      <c r="J540" s="165"/>
      <c r="K540" s="166">
        <f t="shared" si="57"/>
        <v>0</v>
      </c>
      <c r="L540" s="156"/>
      <c r="M540" s="156"/>
      <c r="N540" s="156"/>
    </row>
    <row r="541" spans="1:14" ht="15.75">
      <c r="A541" s="159"/>
      <c r="B541" s="167"/>
      <c r="C541" s="167"/>
      <c r="D541" s="161"/>
      <c r="E541" s="159"/>
      <c r="F541" s="162"/>
      <c r="G541" s="157"/>
      <c r="H541" s="163"/>
      <c r="I541" s="164"/>
      <c r="J541" s="165"/>
      <c r="K541" s="166">
        <f t="shared" si="57"/>
        <v>0</v>
      </c>
      <c r="L541" s="156"/>
      <c r="M541" s="156"/>
      <c r="N541" s="156"/>
    </row>
    <row r="542" spans="1:14" ht="15.75">
      <c r="A542" s="159"/>
      <c r="B542" s="167"/>
      <c r="C542" s="167"/>
      <c r="D542" s="161"/>
      <c r="E542" s="159"/>
      <c r="F542" s="162"/>
      <c r="G542" s="157"/>
      <c r="H542" s="163"/>
      <c r="I542" s="164"/>
      <c r="J542" s="165"/>
      <c r="K542" s="166">
        <f t="shared" si="57"/>
        <v>0</v>
      </c>
      <c r="L542" s="156"/>
      <c r="M542" s="156"/>
      <c r="N542" s="156"/>
    </row>
    <row r="543" spans="1:14" ht="15.75">
      <c r="K543" s="166">
        <f t="shared" si="57"/>
        <v>0</v>
      </c>
    </row>
    <row r="544" spans="1:14" ht="15.75">
      <c r="K544" s="166">
        <f t="shared" si="57"/>
        <v>0</v>
      </c>
    </row>
    <row r="545" spans="1:14" ht="15.75">
      <c r="K545" s="166">
        <f t="shared" si="57"/>
        <v>0</v>
      </c>
    </row>
    <row r="546" spans="1:14" ht="15.75">
      <c r="A546" t="s">
        <v>199</v>
      </c>
      <c r="K546" s="166">
        <f t="shared" si="57"/>
        <v>0</v>
      </c>
    </row>
    <row r="547" spans="1:14" ht="15.75">
      <c r="A547" s="159" t="s">
        <v>198</v>
      </c>
      <c r="B547" s="160" t="str">
        <f>IF(ISERROR(M547),"",M547)</f>
        <v/>
      </c>
      <c r="C547" s="160" t="e">
        <f>VLOOKUP(B547,AccountFund_Tbl,2,FALSE)</f>
        <v>#N/A</v>
      </c>
      <c r="D547" s="161"/>
      <c r="E547" s="159"/>
      <c r="F547" s="162">
        <f ca="1">TODAY()</f>
        <v>45355</v>
      </c>
      <c r="G547" s="157" t="e">
        <f>IF('IOC Input'!#REF!="","",'IOC Input'!#REF!)</f>
        <v>#REF!</v>
      </c>
      <c r="H547" s="163" t="e">
        <f>IF('IOC Input'!#REF!&gt;=50000,RIGHT('IOC Input'!#REF!,6),"")</f>
        <v>#REF!</v>
      </c>
      <c r="I547" s="164" t="e">
        <f>IF(I548="",J548,"")</f>
        <v>#REF!</v>
      </c>
      <c r="J547" s="165" t="e">
        <f>IF(J548="",I548,"")</f>
        <v>#REF!</v>
      </c>
      <c r="K547" s="166" t="e">
        <f>IF(SUM(I547:J547)&gt;0,1,0)</f>
        <v>#REF!</v>
      </c>
      <c r="L547" s="156"/>
      <c r="M547"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547" s="160" t="e">
        <f>VLOOKUP(M547,AccountFund_Tbl,2,FALSE)</f>
        <v>#REF!</v>
      </c>
    </row>
    <row r="548" spans="1:14" ht="15.75">
      <c r="A548" s="159" t="s">
        <v>198</v>
      </c>
      <c r="B548" s="160" t="str">
        <f>IF(B547="","",IF(B547&lt;&gt;"119530",119530,""))</f>
        <v/>
      </c>
      <c r="C548" s="160" t="e">
        <f>VLOOKUP(B548,AccountFund_Tbl,2,FALSE)</f>
        <v>#N/A</v>
      </c>
      <c r="D548" s="161"/>
      <c r="E548" s="159"/>
      <c r="F548" s="162">
        <f ca="1">TODAY()</f>
        <v>45355</v>
      </c>
      <c r="G548" s="157" t="e">
        <f>IF('IOC Input'!#REF!="","",'IOC Input'!#REF!)</f>
        <v>#REF!</v>
      </c>
      <c r="H548" s="163" t="e">
        <f>IF('IOC Input'!#REF!&gt;=50000,RIGHT('IOC Input'!#REF!,6),"")</f>
        <v>#REF!</v>
      </c>
      <c r="I548" s="164" t="e">
        <f>IF(AND('IOC Input'!#REF!="1195000",'IOC Input'!#REF!="C"),'IOC Input'!#REF!,"")</f>
        <v>#REF!</v>
      </c>
      <c r="J548" s="165" t="e">
        <f>IF(AND('IOC Input'!#REF!="1195000",'IOC Input'!#REF!="D"),'IOC Input'!#REF!,"")</f>
        <v>#REF!</v>
      </c>
      <c r="K548" s="166" t="e">
        <f t="shared" ref="K548:K555" si="58">IF(SUM(I548:J548)&gt;0,1,0)</f>
        <v>#REF!</v>
      </c>
      <c r="L548" s="156"/>
      <c r="M548" s="160" t="e">
        <f>IF(M547="","",IF(M547&lt;&gt;"119530",119530,""))</f>
        <v>#REF!</v>
      </c>
      <c r="N548" s="160" t="e">
        <f>VLOOKUP(M548,AccountFund_Tbl,2,FALSE)</f>
        <v>#REF!</v>
      </c>
    </row>
    <row r="549" spans="1:14" ht="15.75">
      <c r="A549" s="159"/>
      <c r="B549" s="167"/>
      <c r="C549" s="167"/>
      <c r="D549" s="161"/>
      <c r="E549" s="159"/>
      <c r="F549" s="162"/>
      <c r="G549" s="157"/>
      <c r="H549" s="163"/>
      <c r="I549" s="164"/>
      <c r="J549" s="165"/>
      <c r="K549" s="166">
        <f t="shared" si="58"/>
        <v>0</v>
      </c>
      <c r="L549" s="156"/>
      <c r="M549" s="156"/>
      <c r="N549" s="156"/>
    </row>
    <row r="550" spans="1:14" ht="15.75">
      <c r="A550" s="159"/>
      <c r="B550" s="167"/>
      <c r="C550" s="167"/>
      <c r="D550" s="161"/>
      <c r="E550" s="159"/>
      <c r="F550" s="162"/>
      <c r="G550" s="157"/>
      <c r="H550" s="163"/>
      <c r="I550" s="164"/>
      <c r="J550" s="165"/>
      <c r="K550" s="166">
        <f t="shared" si="58"/>
        <v>0</v>
      </c>
      <c r="L550" s="156"/>
      <c r="M550" s="156"/>
      <c r="N550" s="156"/>
    </row>
    <row r="551" spans="1:14" ht="15.75">
      <c r="A551" s="159"/>
      <c r="B551" s="167"/>
      <c r="C551" s="167"/>
      <c r="D551" s="161"/>
      <c r="E551" s="159"/>
      <c r="F551" s="162"/>
      <c r="G551" s="157"/>
      <c r="H551" s="163"/>
      <c r="I551" s="164"/>
      <c r="J551" s="165"/>
      <c r="K551" s="166">
        <f t="shared" si="58"/>
        <v>0</v>
      </c>
      <c r="L551" s="156"/>
      <c r="M551" s="156"/>
      <c r="N551" s="156"/>
    </row>
    <row r="552" spans="1:14" ht="15.75">
      <c r="K552" s="166">
        <f t="shared" si="58"/>
        <v>0</v>
      </c>
    </row>
    <row r="553" spans="1:14" ht="15.75">
      <c r="K553" s="166">
        <f t="shared" si="58"/>
        <v>0</v>
      </c>
    </row>
    <row r="554" spans="1:14" ht="15.75">
      <c r="K554" s="166">
        <f t="shared" si="58"/>
        <v>0</v>
      </c>
    </row>
    <row r="555" spans="1:14" ht="15.75">
      <c r="A555" t="s">
        <v>199</v>
      </c>
      <c r="K555" s="166">
        <f t="shared" si="58"/>
        <v>0</v>
      </c>
    </row>
    <row r="556" spans="1:14" ht="15.75">
      <c r="A556" s="159" t="s">
        <v>198</v>
      </c>
      <c r="B556" s="160" t="str">
        <f>IF(ISERROR(M556),"",M556)</f>
        <v/>
      </c>
      <c r="C556" s="160" t="e">
        <f>VLOOKUP(B556,AccountFund_Tbl,2,FALSE)</f>
        <v>#N/A</v>
      </c>
      <c r="D556" s="161"/>
      <c r="E556" s="159"/>
      <c r="F556" s="162">
        <f ca="1">TODAY()</f>
        <v>45355</v>
      </c>
      <c r="G556" s="157" t="e">
        <f>IF('IOC Input'!#REF!="","",'IOC Input'!#REF!)</f>
        <v>#REF!</v>
      </c>
      <c r="H556" s="163" t="e">
        <f>IF('IOC Input'!#REF!&gt;=50000,RIGHT('IOC Input'!#REF!,6),"")</f>
        <v>#REF!</v>
      </c>
      <c r="I556" s="164" t="e">
        <f>IF(I557="",J557,"")</f>
        <v>#REF!</v>
      </c>
      <c r="J556" s="165" t="e">
        <f>IF(J557="",I557,"")</f>
        <v>#REF!</v>
      </c>
      <c r="K556" s="166" t="e">
        <f>IF(SUM(I556:J556)&gt;0,1,0)</f>
        <v>#REF!</v>
      </c>
      <c r="L556" s="156"/>
      <c r="M556"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556" s="160" t="e">
        <f>VLOOKUP(M556,AccountFund_Tbl,2,FALSE)</f>
        <v>#REF!</v>
      </c>
    </row>
    <row r="557" spans="1:14" ht="15.75">
      <c r="A557" s="159" t="s">
        <v>198</v>
      </c>
      <c r="B557" s="160" t="str">
        <f>IF(B556="","",IF(B556&lt;&gt;"119530",119530,""))</f>
        <v/>
      </c>
      <c r="C557" s="160" t="e">
        <f>VLOOKUP(B557,AccountFund_Tbl,2,FALSE)</f>
        <v>#N/A</v>
      </c>
      <c r="D557" s="161"/>
      <c r="E557" s="159"/>
      <c r="F557" s="162">
        <f ca="1">TODAY()</f>
        <v>45355</v>
      </c>
      <c r="G557" s="157" t="e">
        <f>IF('IOC Input'!#REF!="","",'IOC Input'!#REF!)</f>
        <v>#REF!</v>
      </c>
      <c r="H557" s="163" t="e">
        <f>IF('IOC Input'!#REF!&gt;=50000,RIGHT('IOC Input'!#REF!,6),"")</f>
        <v>#REF!</v>
      </c>
      <c r="I557" s="164" t="e">
        <f>IF(AND('IOC Input'!#REF!="1195000",'IOC Input'!#REF!="C"),'IOC Input'!#REF!,"")</f>
        <v>#REF!</v>
      </c>
      <c r="J557" s="165" t="e">
        <f>IF(AND('IOC Input'!#REF!="1195000",'IOC Input'!#REF!="D"),'IOC Input'!#REF!,"")</f>
        <v>#REF!</v>
      </c>
      <c r="K557" s="166" t="e">
        <f t="shared" ref="K557:K564" si="59">IF(SUM(I557:J557)&gt;0,1,0)</f>
        <v>#REF!</v>
      </c>
      <c r="L557" s="156"/>
      <c r="M557" s="160" t="e">
        <f>IF(M556="","",IF(M556&lt;&gt;"119530",119530,""))</f>
        <v>#REF!</v>
      </c>
      <c r="N557" s="160" t="e">
        <f>VLOOKUP(M557,AccountFund_Tbl,2,FALSE)</f>
        <v>#REF!</v>
      </c>
    </row>
    <row r="558" spans="1:14" ht="15.75">
      <c r="A558" s="159"/>
      <c r="B558" s="167"/>
      <c r="C558" s="167"/>
      <c r="D558" s="161"/>
      <c r="E558" s="159"/>
      <c r="F558" s="162"/>
      <c r="G558" s="157"/>
      <c r="H558" s="163"/>
      <c r="I558" s="164"/>
      <c r="J558" s="165"/>
      <c r="K558" s="166">
        <f t="shared" si="59"/>
        <v>0</v>
      </c>
      <c r="L558" s="156"/>
      <c r="M558" s="156"/>
      <c r="N558" s="156"/>
    </row>
    <row r="559" spans="1:14" ht="15.75">
      <c r="A559" s="159"/>
      <c r="B559" s="167"/>
      <c r="C559" s="167"/>
      <c r="D559" s="161"/>
      <c r="E559" s="159"/>
      <c r="F559" s="162"/>
      <c r="G559" s="157"/>
      <c r="H559" s="163"/>
      <c r="I559" s="164"/>
      <c r="J559" s="165"/>
      <c r="K559" s="166">
        <f t="shared" si="59"/>
        <v>0</v>
      </c>
      <c r="L559" s="156"/>
      <c r="M559" s="156"/>
      <c r="N559" s="156"/>
    </row>
    <row r="560" spans="1:14" ht="15.75">
      <c r="A560" s="159"/>
      <c r="B560" s="167"/>
      <c r="C560" s="167"/>
      <c r="D560" s="161"/>
      <c r="E560" s="159"/>
      <c r="F560" s="162"/>
      <c r="G560" s="157"/>
      <c r="H560" s="163"/>
      <c r="I560" s="164"/>
      <c r="J560" s="165"/>
      <c r="K560" s="166">
        <f t="shared" si="59"/>
        <v>0</v>
      </c>
      <c r="L560" s="156"/>
      <c r="M560" s="156"/>
      <c r="N560" s="156"/>
    </row>
    <row r="561" spans="1:14" ht="15.75">
      <c r="K561" s="166">
        <f t="shared" si="59"/>
        <v>0</v>
      </c>
    </row>
    <row r="562" spans="1:14" ht="15.75">
      <c r="K562" s="166">
        <f t="shared" si="59"/>
        <v>0</v>
      </c>
    </row>
    <row r="563" spans="1:14" ht="15.75">
      <c r="K563" s="166">
        <f t="shared" si="59"/>
        <v>0</v>
      </c>
    </row>
    <row r="564" spans="1:14" ht="15.75">
      <c r="A564" t="s">
        <v>199</v>
      </c>
      <c r="K564" s="166">
        <f t="shared" si="59"/>
        <v>0</v>
      </c>
    </row>
    <row r="565" spans="1:14" ht="15.75">
      <c r="A565" s="159" t="s">
        <v>198</v>
      </c>
      <c r="B565" s="160" t="str">
        <f>IF(ISERROR(M565),"",M565)</f>
        <v/>
      </c>
      <c r="C565" s="160" t="e">
        <f>VLOOKUP(B565,AccountFund_Tbl,2,FALSE)</f>
        <v>#N/A</v>
      </c>
      <c r="D565" s="161"/>
      <c r="E565" s="159"/>
      <c r="F565" s="162">
        <f ca="1">TODAY()</f>
        <v>45355</v>
      </c>
      <c r="G565" s="157" t="e">
        <f>IF('IOC Input'!#REF!="","",'IOC Input'!#REF!)</f>
        <v>#REF!</v>
      </c>
      <c r="H565" s="163" t="e">
        <f>IF('IOC Input'!#REF!&gt;=50000,RIGHT('IOC Input'!#REF!,6),"")</f>
        <v>#REF!</v>
      </c>
      <c r="I565" s="164" t="e">
        <f>IF(I566="",J566,"")</f>
        <v>#REF!</v>
      </c>
      <c r="J565" s="165" t="e">
        <f>IF(J566="",I566,"")</f>
        <v>#REF!</v>
      </c>
      <c r="K565" s="166" t="e">
        <f>IF(SUM(I565:J565)&gt;0,1,0)</f>
        <v>#REF!</v>
      </c>
      <c r="L565" s="156"/>
      <c r="M565"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565" s="160" t="e">
        <f>VLOOKUP(M565,AccountFund_Tbl,2,FALSE)</f>
        <v>#REF!</v>
      </c>
    </row>
    <row r="566" spans="1:14" ht="15.75">
      <c r="A566" s="159" t="s">
        <v>198</v>
      </c>
      <c r="B566" s="160" t="str">
        <f>IF(B565="","",IF(B565&lt;&gt;"119530",119530,""))</f>
        <v/>
      </c>
      <c r="C566" s="160" t="e">
        <f>VLOOKUP(B566,AccountFund_Tbl,2,FALSE)</f>
        <v>#N/A</v>
      </c>
      <c r="D566" s="161"/>
      <c r="E566" s="159"/>
      <c r="F566" s="162">
        <f ca="1">TODAY()</f>
        <v>45355</v>
      </c>
      <c r="G566" s="157" t="e">
        <f>IF('IOC Input'!#REF!="","",'IOC Input'!#REF!)</f>
        <v>#REF!</v>
      </c>
      <c r="H566" s="163" t="e">
        <f>IF('IOC Input'!#REF!&gt;=50000,RIGHT('IOC Input'!#REF!,6),"")</f>
        <v>#REF!</v>
      </c>
      <c r="I566" s="164" t="e">
        <f>IF(AND('IOC Input'!#REF!="1195000",'IOC Input'!#REF!="C"),'IOC Input'!#REF!,"")</f>
        <v>#REF!</v>
      </c>
      <c r="J566" s="165" t="e">
        <f>IF(AND('IOC Input'!#REF!="1195000",'IOC Input'!#REF!="D"),'IOC Input'!#REF!,"")</f>
        <v>#REF!</v>
      </c>
      <c r="K566" s="166" t="e">
        <f t="shared" ref="K566:K573" si="60">IF(SUM(I566:J566)&gt;0,1,0)</f>
        <v>#REF!</v>
      </c>
      <c r="L566" s="156"/>
      <c r="M566" s="160" t="e">
        <f>IF(M565="","",IF(M565&lt;&gt;"119530",119530,""))</f>
        <v>#REF!</v>
      </c>
      <c r="N566" s="160" t="e">
        <f>VLOOKUP(M566,AccountFund_Tbl,2,FALSE)</f>
        <v>#REF!</v>
      </c>
    </row>
    <row r="567" spans="1:14" ht="15.75">
      <c r="A567" s="159"/>
      <c r="B567" s="167"/>
      <c r="C567" s="167"/>
      <c r="D567" s="161"/>
      <c r="E567" s="159"/>
      <c r="F567" s="162"/>
      <c r="G567" s="157"/>
      <c r="H567" s="163"/>
      <c r="I567" s="164"/>
      <c r="J567" s="165"/>
      <c r="K567" s="166">
        <f t="shared" si="60"/>
        <v>0</v>
      </c>
      <c r="L567" s="156"/>
      <c r="M567" s="156"/>
      <c r="N567" s="156"/>
    </row>
    <row r="568" spans="1:14" ht="15.75">
      <c r="A568" s="159"/>
      <c r="B568" s="167"/>
      <c r="C568" s="167"/>
      <c r="D568" s="161"/>
      <c r="E568" s="159"/>
      <c r="F568" s="162"/>
      <c r="G568" s="157"/>
      <c r="H568" s="163"/>
      <c r="I568" s="164"/>
      <c r="J568" s="165"/>
      <c r="K568" s="166">
        <f t="shared" si="60"/>
        <v>0</v>
      </c>
      <c r="L568" s="156"/>
      <c r="M568" s="156"/>
      <c r="N568" s="156"/>
    </row>
    <row r="569" spans="1:14" ht="15.75">
      <c r="A569" s="159"/>
      <c r="B569" s="167"/>
      <c r="C569" s="167"/>
      <c r="D569" s="161"/>
      <c r="E569" s="159"/>
      <c r="F569" s="162"/>
      <c r="G569" s="157"/>
      <c r="H569" s="163"/>
      <c r="I569" s="164"/>
      <c r="J569" s="165"/>
      <c r="K569" s="166">
        <f t="shared" si="60"/>
        <v>0</v>
      </c>
      <c r="L569" s="156"/>
      <c r="M569" s="156"/>
      <c r="N569" s="156"/>
    </row>
    <row r="570" spans="1:14" ht="15.75">
      <c r="K570" s="166">
        <f t="shared" si="60"/>
        <v>0</v>
      </c>
    </row>
    <row r="571" spans="1:14" ht="15.75">
      <c r="K571" s="166">
        <f t="shared" si="60"/>
        <v>0</v>
      </c>
    </row>
    <row r="572" spans="1:14" ht="15.75">
      <c r="K572" s="166">
        <f t="shared" si="60"/>
        <v>0</v>
      </c>
    </row>
    <row r="573" spans="1:14" ht="15.75">
      <c r="A573" t="s">
        <v>199</v>
      </c>
      <c r="K573" s="166">
        <f t="shared" si="60"/>
        <v>0</v>
      </c>
    </row>
    <row r="574" spans="1:14" ht="15.75">
      <c r="A574" s="159" t="s">
        <v>198</v>
      </c>
      <c r="B574" s="160" t="str">
        <f>IF(ISERROR(M574),"",M574)</f>
        <v/>
      </c>
      <c r="C574" s="160" t="e">
        <f>VLOOKUP(B574,AccountFund_Tbl,2,FALSE)</f>
        <v>#N/A</v>
      </c>
      <c r="D574" s="161"/>
      <c r="E574" s="159"/>
      <c r="F574" s="162">
        <f ca="1">TODAY()</f>
        <v>45355</v>
      </c>
      <c r="G574" s="157" t="e">
        <f>IF('IOC Input'!#REF!="","",'IOC Input'!#REF!)</f>
        <v>#REF!</v>
      </c>
      <c r="H574" s="163" t="e">
        <f>IF('IOC Input'!#REF!&gt;=50000,RIGHT('IOC Input'!#REF!,6),"")</f>
        <v>#REF!</v>
      </c>
      <c r="I574" s="164" t="e">
        <f>IF(I575="",J575,"")</f>
        <v>#REF!</v>
      </c>
      <c r="J574" s="165" t="e">
        <f>IF(J575="",I575,"")</f>
        <v>#REF!</v>
      </c>
      <c r="K574" s="166" t="e">
        <f>IF(SUM(I574:J574)&gt;0,1,0)</f>
        <v>#REF!</v>
      </c>
      <c r="L574" s="156"/>
      <c r="M574"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574" s="160" t="e">
        <f>VLOOKUP(M574,AccountFund_Tbl,2,FALSE)</f>
        <v>#REF!</v>
      </c>
    </row>
    <row r="575" spans="1:14" ht="15.75">
      <c r="A575" s="159" t="s">
        <v>198</v>
      </c>
      <c r="B575" s="160" t="str">
        <f>IF(B574="","",IF(B574&lt;&gt;"119530",119530,""))</f>
        <v/>
      </c>
      <c r="C575" s="160" t="e">
        <f>VLOOKUP(B575,AccountFund_Tbl,2,FALSE)</f>
        <v>#N/A</v>
      </c>
      <c r="D575" s="161"/>
      <c r="E575" s="159"/>
      <c r="F575" s="162">
        <f ca="1">TODAY()</f>
        <v>45355</v>
      </c>
      <c r="G575" s="157" t="e">
        <f>IF('IOC Input'!#REF!="","",'IOC Input'!#REF!)</f>
        <v>#REF!</v>
      </c>
      <c r="H575" s="163" t="e">
        <f>IF('IOC Input'!#REF!&gt;=50000,RIGHT('IOC Input'!#REF!,6),"")</f>
        <v>#REF!</v>
      </c>
      <c r="I575" s="164" t="e">
        <f>IF(AND('IOC Input'!#REF!="1195000",'IOC Input'!#REF!="C"),'IOC Input'!#REF!,"")</f>
        <v>#REF!</v>
      </c>
      <c r="J575" s="165" t="e">
        <f>IF(AND('IOC Input'!#REF!="1195000",'IOC Input'!#REF!="D"),'IOC Input'!#REF!,"")</f>
        <v>#REF!</v>
      </c>
      <c r="K575" s="166" t="e">
        <f t="shared" ref="K575:K582" si="61">IF(SUM(I575:J575)&gt;0,1,0)</f>
        <v>#REF!</v>
      </c>
      <c r="L575" s="156"/>
      <c r="M575" s="160" t="e">
        <f>IF(M574="","",IF(M574&lt;&gt;"119530",119530,""))</f>
        <v>#REF!</v>
      </c>
      <c r="N575" s="160" t="e">
        <f>VLOOKUP(M575,AccountFund_Tbl,2,FALSE)</f>
        <v>#REF!</v>
      </c>
    </row>
    <row r="576" spans="1:14" ht="15.75">
      <c r="A576" s="159"/>
      <c r="B576" s="167"/>
      <c r="C576" s="167"/>
      <c r="D576" s="161"/>
      <c r="E576" s="159"/>
      <c r="F576" s="162"/>
      <c r="G576" s="157"/>
      <c r="H576" s="163"/>
      <c r="I576" s="164"/>
      <c r="J576" s="165"/>
      <c r="K576" s="166">
        <f t="shared" si="61"/>
        <v>0</v>
      </c>
      <c r="L576" s="156"/>
      <c r="M576" s="156"/>
      <c r="N576" s="156"/>
    </row>
    <row r="577" spans="1:14" ht="15.75">
      <c r="A577" s="159"/>
      <c r="B577" s="167"/>
      <c r="C577" s="167"/>
      <c r="D577" s="161"/>
      <c r="E577" s="159"/>
      <c r="F577" s="162"/>
      <c r="G577" s="157"/>
      <c r="H577" s="163"/>
      <c r="I577" s="164"/>
      <c r="J577" s="165"/>
      <c r="K577" s="166">
        <f t="shared" si="61"/>
        <v>0</v>
      </c>
      <c r="L577" s="156"/>
      <c r="M577" s="156"/>
      <c r="N577" s="156"/>
    </row>
    <row r="578" spans="1:14" ht="15.75">
      <c r="A578" s="159"/>
      <c r="B578" s="167"/>
      <c r="C578" s="167"/>
      <c r="D578" s="161"/>
      <c r="E578" s="159"/>
      <c r="F578" s="162"/>
      <c r="G578" s="157"/>
      <c r="H578" s="163"/>
      <c r="I578" s="164"/>
      <c r="J578" s="165"/>
      <c r="K578" s="166">
        <f t="shared" si="61"/>
        <v>0</v>
      </c>
      <c r="L578" s="156"/>
      <c r="M578" s="156"/>
      <c r="N578" s="156"/>
    </row>
    <row r="579" spans="1:14" ht="15.75">
      <c r="K579" s="166">
        <f t="shared" si="61"/>
        <v>0</v>
      </c>
    </row>
    <row r="580" spans="1:14" ht="15.75">
      <c r="K580" s="166">
        <f t="shared" si="61"/>
        <v>0</v>
      </c>
    </row>
    <row r="581" spans="1:14" ht="15.75">
      <c r="K581" s="166">
        <f t="shared" si="61"/>
        <v>0</v>
      </c>
    </row>
    <row r="582" spans="1:14" ht="15.75">
      <c r="A582" t="s">
        <v>199</v>
      </c>
      <c r="K582" s="166">
        <f t="shared" si="61"/>
        <v>0</v>
      </c>
    </row>
    <row r="583" spans="1:14" ht="15.75">
      <c r="A583" s="159" t="s">
        <v>198</v>
      </c>
      <c r="B583" s="160" t="str">
        <f>IF(ISERROR(M583),"",M583)</f>
        <v/>
      </c>
      <c r="C583" s="160" t="e">
        <f>VLOOKUP(B583,AccountFund_Tbl,2,FALSE)</f>
        <v>#N/A</v>
      </c>
      <c r="D583" s="161"/>
      <c r="E583" s="159"/>
      <c r="F583" s="162">
        <f ca="1">TODAY()</f>
        <v>45355</v>
      </c>
      <c r="G583" s="157" t="e">
        <f>IF('IOC Input'!#REF!="","",'IOC Input'!#REF!)</f>
        <v>#REF!</v>
      </c>
      <c r="H583" s="163" t="e">
        <f>IF('IOC Input'!#REF!&gt;=50000,RIGHT('IOC Input'!#REF!,6),"")</f>
        <v>#REF!</v>
      </c>
      <c r="I583" s="164" t="e">
        <f>IF(I584="",J584,"")</f>
        <v>#REF!</v>
      </c>
      <c r="J583" s="165" t="e">
        <f>IF(J584="",I584,"")</f>
        <v>#REF!</v>
      </c>
      <c r="K583" s="166" t="e">
        <f>IF(SUM(I583:J583)&gt;0,1,0)</f>
        <v>#REF!</v>
      </c>
      <c r="L583" s="156"/>
      <c r="M583"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583" s="160" t="e">
        <f>VLOOKUP(M583,AccountFund_Tbl,2,FALSE)</f>
        <v>#REF!</v>
      </c>
    </row>
    <row r="584" spans="1:14" ht="15.75">
      <c r="A584" s="159" t="s">
        <v>198</v>
      </c>
      <c r="B584" s="160" t="str">
        <f>IF(B583="","",IF(B583&lt;&gt;"119530",119530,""))</f>
        <v/>
      </c>
      <c r="C584" s="160" t="e">
        <f>VLOOKUP(B584,AccountFund_Tbl,2,FALSE)</f>
        <v>#N/A</v>
      </c>
      <c r="D584" s="161"/>
      <c r="E584" s="159"/>
      <c r="F584" s="162">
        <f ca="1">TODAY()</f>
        <v>45355</v>
      </c>
      <c r="G584" s="157" t="e">
        <f>IF('IOC Input'!#REF!="","",'IOC Input'!#REF!)</f>
        <v>#REF!</v>
      </c>
      <c r="H584" s="163" t="e">
        <f>IF('IOC Input'!#REF!&gt;=50000,RIGHT('IOC Input'!#REF!,6),"")</f>
        <v>#REF!</v>
      </c>
      <c r="I584" s="164" t="e">
        <f>IF(AND('IOC Input'!#REF!="1195000",'IOC Input'!#REF!="C"),'IOC Input'!#REF!,"")</f>
        <v>#REF!</v>
      </c>
      <c r="J584" s="165" t="e">
        <f>IF(AND('IOC Input'!#REF!="1195000",'IOC Input'!#REF!="D"),'IOC Input'!#REF!,"")</f>
        <v>#REF!</v>
      </c>
      <c r="K584" s="166" t="e">
        <f t="shared" ref="K584:K591" si="62">IF(SUM(I584:J584)&gt;0,1,0)</f>
        <v>#REF!</v>
      </c>
      <c r="L584" s="156"/>
      <c r="M584" s="160" t="e">
        <f>IF(M583="","",IF(M583&lt;&gt;"119530",119530,""))</f>
        <v>#REF!</v>
      </c>
      <c r="N584" s="160" t="e">
        <f>VLOOKUP(M584,AccountFund_Tbl,2,FALSE)</f>
        <v>#REF!</v>
      </c>
    </row>
    <row r="585" spans="1:14" ht="15.75">
      <c r="A585" s="159"/>
      <c r="B585" s="167"/>
      <c r="C585" s="167"/>
      <c r="D585" s="161"/>
      <c r="E585" s="159"/>
      <c r="F585" s="162"/>
      <c r="G585" s="157"/>
      <c r="H585" s="163"/>
      <c r="I585" s="164"/>
      <c r="J585" s="165"/>
      <c r="K585" s="166">
        <f t="shared" si="62"/>
        <v>0</v>
      </c>
      <c r="L585" s="156"/>
      <c r="M585" s="156"/>
      <c r="N585" s="156"/>
    </row>
    <row r="586" spans="1:14" ht="15.75">
      <c r="A586" s="159"/>
      <c r="B586" s="167"/>
      <c r="C586" s="167"/>
      <c r="D586" s="161"/>
      <c r="E586" s="159"/>
      <c r="F586" s="162"/>
      <c r="G586" s="157"/>
      <c r="H586" s="163"/>
      <c r="I586" s="164"/>
      <c r="J586" s="165"/>
      <c r="K586" s="166">
        <f t="shared" si="62"/>
        <v>0</v>
      </c>
      <c r="L586" s="156"/>
      <c r="M586" s="156"/>
      <c r="N586" s="156"/>
    </row>
    <row r="587" spans="1:14" ht="15.75">
      <c r="A587" s="159"/>
      <c r="B587" s="167"/>
      <c r="C587" s="167"/>
      <c r="D587" s="161"/>
      <c r="E587" s="159"/>
      <c r="F587" s="162"/>
      <c r="G587" s="157"/>
      <c r="H587" s="163"/>
      <c r="I587" s="164"/>
      <c r="J587" s="165"/>
      <c r="K587" s="166">
        <f t="shared" si="62"/>
        <v>0</v>
      </c>
      <c r="L587" s="156"/>
      <c r="M587" s="156"/>
      <c r="N587" s="156"/>
    </row>
    <row r="588" spans="1:14" ht="15.75">
      <c r="K588" s="166">
        <f t="shared" si="62"/>
        <v>0</v>
      </c>
    </row>
    <row r="589" spans="1:14" ht="15.75">
      <c r="K589" s="166">
        <f t="shared" si="62"/>
        <v>0</v>
      </c>
    </row>
    <row r="590" spans="1:14" ht="15.75">
      <c r="K590" s="166">
        <f t="shared" si="62"/>
        <v>0</v>
      </c>
    </row>
    <row r="591" spans="1:14" ht="15.75">
      <c r="A591" t="s">
        <v>199</v>
      </c>
      <c r="K591" s="166">
        <f t="shared" si="62"/>
        <v>0</v>
      </c>
    </row>
    <row r="592" spans="1:14" ht="15.75">
      <c r="A592" s="159" t="s">
        <v>198</v>
      </c>
      <c r="B592" s="160" t="str">
        <f>IF(ISERROR(M592),"",M592)</f>
        <v/>
      </c>
      <c r="C592" s="160" t="e">
        <f>VLOOKUP(B592,AccountFund_Tbl,2,FALSE)</f>
        <v>#N/A</v>
      </c>
      <c r="D592" s="161"/>
      <c r="E592" s="159"/>
      <c r="F592" s="162">
        <f ca="1">TODAY()</f>
        <v>45355</v>
      </c>
      <c r="G592" s="157" t="e">
        <f>IF('IOC Input'!#REF!="","",'IOC Input'!#REF!)</f>
        <v>#REF!</v>
      </c>
      <c r="H592" s="163" t="e">
        <f>IF('IOC Input'!#REF!&gt;=50000,RIGHT('IOC Input'!#REF!,6),"")</f>
        <v>#REF!</v>
      </c>
      <c r="I592" s="164" t="e">
        <f>IF(I593="",J593,"")</f>
        <v>#REF!</v>
      </c>
      <c r="J592" s="165" t="e">
        <f>IF(J593="",I593,"")</f>
        <v>#REF!</v>
      </c>
      <c r="K592" s="166" t="e">
        <f>IF(SUM(I592:J592)&gt;0,1,0)</f>
        <v>#REF!</v>
      </c>
      <c r="L592" s="156"/>
      <c r="M592"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592" s="160" t="e">
        <f>VLOOKUP(M592,AccountFund_Tbl,2,FALSE)</f>
        <v>#REF!</v>
      </c>
    </row>
    <row r="593" spans="1:14" ht="15.75">
      <c r="A593" s="159" t="s">
        <v>198</v>
      </c>
      <c r="B593" s="160" t="str">
        <f>IF(B592="","",IF(B592&lt;&gt;"119530",119530,""))</f>
        <v/>
      </c>
      <c r="C593" s="160" t="e">
        <f>VLOOKUP(B593,AccountFund_Tbl,2,FALSE)</f>
        <v>#N/A</v>
      </c>
      <c r="D593" s="161"/>
      <c r="E593" s="159"/>
      <c r="F593" s="162">
        <f ca="1">TODAY()</f>
        <v>45355</v>
      </c>
      <c r="G593" s="157" t="e">
        <f>IF('IOC Input'!#REF!="","",'IOC Input'!#REF!)</f>
        <v>#REF!</v>
      </c>
      <c r="H593" s="163" t="e">
        <f>IF('IOC Input'!#REF!&gt;=50000,RIGHT('IOC Input'!#REF!,6),"")</f>
        <v>#REF!</v>
      </c>
      <c r="I593" s="164" t="e">
        <f>IF(AND('IOC Input'!#REF!="1195000",'IOC Input'!#REF!="C"),'IOC Input'!#REF!,"")</f>
        <v>#REF!</v>
      </c>
      <c r="J593" s="165" t="e">
        <f>IF(AND('IOC Input'!#REF!="1195000",'IOC Input'!#REF!="D"),'IOC Input'!#REF!,"")</f>
        <v>#REF!</v>
      </c>
      <c r="K593" s="166" t="e">
        <f t="shared" ref="K593:K600" si="63">IF(SUM(I593:J593)&gt;0,1,0)</f>
        <v>#REF!</v>
      </c>
      <c r="L593" s="156"/>
      <c r="M593" s="160" t="e">
        <f>IF(M592="","",IF(M592&lt;&gt;"119530",119530,""))</f>
        <v>#REF!</v>
      </c>
      <c r="N593" s="160" t="e">
        <f>VLOOKUP(M593,AccountFund_Tbl,2,FALSE)</f>
        <v>#REF!</v>
      </c>
    </row>
    <row r="594" spans="1:14" ht="15.75">
      <c r="A594" s="159"/>
      <c r="B594" s="167"/>
      <c r="C594" s="167"/>
      <c r="D594" s="161"/>
      <c r="E594" s="159"/>
      <c r="F594" s="162"/>
      <c r="G594" s="157"/>
      <c r="H594" s="163"/>
      <c r="I594" s="164"/>
      <c r="J594" s="165"/>
      <c r="K594" s="166">
        <f t="shared" si="63"/>
        <v>0</v>
      </c>
      <c r="L594" s="156"/>
      <c r="M594" s="156"/>
      <c r="N594" s="156"/>
    </row>
    <row r="595" spans="1:14" ht="15.75">
      <c r="A595" s="159"/>
      <c r="B595" s="167"/>
      <c r="C595" s="167"/>
      <c r="D595" s="161"/>
      <c r="E595" s="159"/>
      <c r="F595" s="162"/>
      <c r="G595" s="157"/>
      <c r="H595" s="163"/>
      <c r="I595" s="164"/>
      <c r="J595" s="165"/>
      <c r="K595" s="166">
        <f t="shared" si="63"/>
        <v>0</v>
      </c>
      <c r="L595" s="156"/>
      <c r="M595" s="156"/>
      <c r="N595" s="156"/>
    </row>
    <row r="596" spans="1:14" ht="15.75">
      <c r="A596" s="159"/>
      <c r="B596" s="167"/>
      <c r="C596" s="167"/>
      <c r="D596" s="161"/>
      <c r="E596" s="159"/>
      <c r="F596" s="162"/>
      <c r="G596" s="157"/>
      <c r="H596" s="163"/>
      <c r="I596" s="164"/>
      <c r="J596" s="165"/>
      <c r="K596" s="166">
        <f t="shared" si="63"/>
        <v>0</v>
      </c>
      <c r="L596" s="156"/>
      <c r="M596" s="156"/>
      <c r="N596" s="156"/>
    </row>
    <row r="597" spans="1:14" ht="15.75">
      <c r="K597" s="166">
        <f t="shared" si="63"/>
        <v>0</v>
      </c>
    </row>
    <row r="598" spans="1:14" ht="15.75">
      <c r="K598" s="166">
        <f t="shared" si="63"/>
        <v>0</v>
      </c>
    </row>
    <row r="599" spans="1:14" ht="15.75">
      <c r="K599" s="166">
        <f t="shared" si="63"/>
        <v>0</v>
      </c>
    </row>
    <row r="600" spans="1:14" ht="15.75">
      <c r="A600" t="s">
        <v>199</v>
      </c>
      <c r="K600" s="166">
        <f t="shared" si="63"/>
        <v>0</v>
      </c>
    </row>
    <row r="601" spans="1:14" ht="15.75">
      <c r="A601" s="159" t="s">
        <v>198</v>
      </c>
      <c r="B601" s="160" t="str">
        <f>IF(ISERROR(M601),"",M601)</f>
        <v/>
      </c>
      <c r="C601" s="160" t="e">
        <f>VLOOKUP(B601,AccountFund_Tbl,2,FALSE)</f>
        <v>#N/A</v>
      </c>
      <c r="D601" s="161"/>
      <c r="E601" s="159"/>
      <c r="F601" s="162">
        <f ca="1">TODAY()</f>
        <v>45355</v>
      </c>
      <c r="G601" s="157" t="e">
        <f>IF('IOC Input'!#REF!="","",'IOC Input'!#REF!)</f>
        <v>#REF!</v>
      </c>
      <c r="H601" s="163" t="e">
        <f>IF('IOC Input'!#REF!&gt;=50000,RIGHT('IOC Input'!#REF!,6),"")</f>
        <v>#REF!</v>
      </c>
      <c r="I601" s="164" t="e">
        <f>IF(I602="",J602,"")</f>
        <v>#REF!</v>
      </c>
      <c r="J601" s="165" t="e">
        <f>IF(J602="",I602,"")</f>
        <v>#REF!</v>
      </c>
      <c r="K601" s="166" t="e">
        <f>IF(SUM(I601:J601)&gt;0,1,0)</f>
        <v>#REF!</v>
      </c>
      <c r="L601" s="156"/>
      <c r="M601"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601" s="160" t="e">
        <f>VLOOKUP(M601,AccountFund_Tbl,2,FALSE)</f>
        <v>#REF!</v>
      </c>
    </row>
    <row r="602" spans="1:14" ht="15.75">
      <c r="A602" s="159" t="s">
        <v>198</v>
      </c>
      <c r="B602" s="160" t="str">
        <f>IF(B601="","",IF(B601&lt;&gt;"119530",119530,""))</f>
        <v/>
      </c>
      <c r="C602" s="160" t="e">
        <f>VLOOKUP(B602,AccountFund_Tbl,2,FALSE)</f>
        <v>#N/A</v>
      </c>
      <c r="D602" s="161"/>
      <c r="E602" s="159"/>
      <c r="F602" s="162">
        <f ca="1">TODAY()</f>
        <v>45355</v>
      </c>
      <c r="G602" s="157" t="e">
        <f>IF('IOC Input'!#REF!="","",'IOC Input'!#REF!)</f>
        <v>#REF!</v>
      </c>
      <c r="H602" s="163" t="e">
        <f>IF('IOC Input'!#REF!&gt;=50000,RIGHT('IOC Input'!#REF!,6),"")</f>
        <v>#REF!</v>
      </c>
      <c r="I602" s="164" t="e">
        <f>IF(AND('IOC Input'!#REF!="1195000",'IOC Input'!#REF!="C"),'IOC Input'!#REF!,"")</f>
        <v>#REF!</v>
      </c>
      <c r="J602" s="165" t="e">
        <f>IF(AND('IOC Input'!#REF!="1195000",'IOC Input'!#REF!="D"),'IOC Input'!#REF!,"")</f>
        <v>#REF!</v>
      </c>
      <c r="K602" s="166" t="e">
        <f t="shared" ref="K602:K609" si="64">IF(SUM(I602:J602)&gt;0,1,0)</f>
        <v>#REF!</v>
      </c>
      <c r="L602" s="156"/>
      <c r="M602" s="160" t="e">
        <f>IF(M601="","",IF(M601&lt;&gt;"119530",119530,""))</f>
        <v>#REF!</v>
      </c>
      <c r="N602" s="160" t="e">
        <f>VLOOKUP(M602,AccountFund_Tbl,2,FALSE)</f>
        <v>#REF!</v>
      </c>
    </row>
    <row r="603" spans="1:14" ht="15.75">
      <c r="A603" s="159"/>
      <c r="B603" s="167"/>
      <c r="C603" s="167"/>
      <c r="D603" s="161"/>
      <c r="E603" s="159"/>
      <c r="F603" s="162"/>
      <c r="G603" s="157"/>
      <c r="H603" s="163"/>
      <c r="I603" s="164"/>
      <c r="J603" s="165"/>
      <c r="K603" s="166">
        <f t="shared" si="64"/>
        <v>0</v>
      </c>
      <c r="L603" s="156"/>
      <c r="M603" s="156"/>
      <c r="N603" s="156"/>
    </row>
    <row r="604" spans="1:14" ht="15.75">
      <c r="A604" s="159"/>
      <c r="B604" s="167"/>
      <c r="C604" s="167"/>
      <c r="D604" s="161"/>
      <c r="E604" s="159"/>
      <c r="F604" s="162"/>
      <c r="G604" s="157"/>
      <c r="H604" s="163"/>
      <c r="I604" s="164"/>
      <c r="J604" s="165"/>
      <c r="K604" s="166">
        <f t="shared" si="64"/>
        <v>0</v>
      </c>
      <c r="L604" s="156"/>
      <c r="M604" s="156"/>
      <c r="N604" s="156"/>
    </row>
    <row r="605" spans="1:14" ht="15.75">
      <c r="A605" s="159"/>
      <c r="B605" s="167"/>
      <c r="C605" s="167"/>
      <c r="D605" s="161"/>
      <c r="E605" s="159"/>
      <c r="F605" s="162"/>
      <c r="G605" s="157"/>
      <c r="H605" s="163"/>
      <c r="I605" s="164"/>
      <c r="J605" s="165"/>
      <c r="K605" s="166">
        <f t="shared" si="64"/>
        <v>0</v>
      </c>
      <c r="L605" s="156"/>
      <c r="M605" s="156"/>
      <c r="N605" s="156"/>
    </row>
    <row r="606" spans="1:14" ht="15.75">
      <c r="K606" s="166">
        <f t="shared" si="64"/>
        <v>0</v>
      </c>
    </row>
    <row r="607" spans="1:14" ht="15.75">
      <c r="K607" s="166">
        <f t="shared" si="64"/>
        <v>0</v>
      </c>
    </row>
    <row r="608" spans="1:14" ht="15.75">
      <c r="K608" s="166">
        <f t="shared" si="64"/>
        <v>0</v>
      </c>
    </row>
    <row r="609" spans="1:14" ht="15.75">
      <c r="A609" t="s">
        <v>199</v>
      </c>
      <c r="K609" s="166">
        <f t="shared" si="64"/>
        <v>0</v>
      </c>
    </row>
    <row r="610" spans="1:14" ht="15.75">
      <c r="A610" s="159" t="s">
        <v>198</v>
      </c>
      <c r="B610" s="160" t="str">
        <f>IF(ISERROR(M610),"",M610)</f>
        <v/>
      </c>
      <c r="C610" s="160" t="e">
        <f>VLOOKUP(B610,AccountFund_Tbl,2,FALSE)</f>
        <v>#N/A</v>
      </c>
      <c r="D610" s="161"/>
      <c r="E610" s="159"/>
      <c r="F610" s="162">
        <f ca="1">TODAY()</f>
        <v>45355</v>
      </c>
      <c r="G610" s="157" t="e">
        <f>IF('IOC Input'!#REF!="","",'IOC Input'!#REF!)</f>
        <v>#REF!</v>
      </c>
      <c r="H610" s="163" t="e">
        <f>IF('IOC Input'!#REF!&gt;=50000,RIGHT('IOC Input'!#REF!,6),"")</f>
        <v>#REF!</v>
      </c>
      <c r="I610" s="164" t="e">
        <f>IF(I611="",J611,"")</f>
        <v>#REF!</v>
      </c>
      <c r="J610" s="165" t="e">
        <f>IF(J611="",I611,"")</f>
        <v>#REF!</v>
      </c>
      <c r="K610" s="166" t="e">
        <f>IF(SUM(I610:J610)&gt;0,1,0)</f>
        <v>#REF!</v>
      </c>
      <c r="L610" s="156"/>
      <c r="M610"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610" s="160" t="e">
        <f>VLOOKUP(M610,AccountFund_Tbl,2,FALSE)</f>
        <v>#REF!</v>
      </c>
    </row>
    <row r="611" spans="1:14" ht="15.75">
      <c r="A611" s="159" t="s">
        <v>198</v>
      </c>
      <c r="B611" s="160" t="str">
        <f>IF(B610="","",IF(B610&lt;&gt;"119530",119530,""))</f>
        <v/>
      </c>
      <c r="C611" s="160" t="e">
        <f>VLOOKUP(B611,AccountFund_Tbl,2,FALSE)</f>
        <v>#N/A</v>
      </c>
      <c r="D611" s="161"/>
      <c r="E611" s="159"/>
      <c r="F611" s="162">
        <f ca="1">TODAY()</f>
        <v>45355</v>
      </c>
      <c r="G611" s="157" t="e">
        <f>IF('IOC Input'!#REF!="","",'IOC Input'!#REF!)</f>
        <v>#REF!</v>
      </c>
      <c r="H611" s="163" t="e">
        <f>IF('IOC Input'!#REF!&gt;=50000,RIGHT('IOC Input'!#REF!,6),"")</f>
        <v>#REF!</v>
      </c>
      <c r="I611" s="164" t="e">
        <f>IF(AND('IOC Input'!#REF!="1195000",'IOC Input'!#REF!="C"),'IOC Input'!#REF!,"")</f>
        <v>#REF!</v>
      </c>
      <c r="J611" s="165" t="e">
        <f>IF(AND('IOC Input'!#REF!="1195000",'IOC Input'!#REF!="D"),'IOC Input'!#REF!,"")</f>
        <v>#REF!</v>
      </c>
      <c r="K611" s="166" t="e">
        <f t="shared" ref="K611:K618" si="65">IF(SUM(I611:J611)&gt;0,1,0)</f>
        <v>#REF!</v>
      </c>
      <c r="L611" s="156"/>
      <c r="M611" s="160" t="e">
        <f>IF(M610="","",IF(M610&lt;&gt;"119530",119530,""))</f>
        <v>#REF!</v>
      </c>
      <c r="N611" s="160" t="e">
        <f>VLOOKUP(M611,AccountFund_Tbl,2,FALSE)</f>
        <v>#REF!</v>
      </c>
    </row>
    <row r="612" spans="1:14" ht="15.75">
      <c r="A612" s="159"/>
      <c r="B612" s="167"/>
      <c r="C612" s="167"/>
      <c r="D612" s="161"/>
      <c r="E612" s="159"/>
      <c r="F612" s="162"/>
      <c r="G612" s="157"/>
      <c r="H612" s="163"/>
      <c r="I612" s="164"/>
      <c r="J612" s="165"/>
      <c r="K612" s="166">
        <f t="shared" si="65"/>
        <v>0</v>
      </c>
      <c r="L612" s="156"/>
      <c r="M612" s="156"/>
      <c r="N612" s="156"/>
    </row>
    <row r="613" spans="1:14" ht="15.75">
      <c r="A613" s="159"/>
      <c r="B613" s="167"/>
      <c r="C613" s="167"/>
      <c r="D613" s="161"/>
      <c r="E613" s="159"/>
      <c r="F613" s="162"/>
      <c r="G613" s="157"/>
      <c r="H613" s="163"/>
      <c r="I613" s="164"/>
      <c r="J613" s="165"/>
      <c r="K613" s="166">
        <f t="shared" si="65"/>
        <v>0</v>
      </c>
      <c r="L613" s="156"/>
      <c r="M613" s="156"/>
      <c r="N613" s="156"/>
    </row>
    <row r="614" spans="1:14" ht="15.75">
      <c r="A614" s="159"/>
      <c r="B614" s="167"/>
      <c r="C614" s="167"/>
      <c r="D614" s="161"/>
      <c r="E614" s="159"/>
      <c r="F614" s="162"/>
      <c r="G614" s="157"/>
      <c r="H614" s="163"/>
      <c r="I614" s="164"/>
      <c r="J614" s="165"/>
      <c r="K614" s="166">
        <f t="shared" si="65"/>
        <v>0</v>
      </c>
      <c r="L614" s="156"/>
      <c r="M614" s="156"/>
      <c r="N614" s="156"/>
    </row>
    <row r="615" spans="1:14" ht="15.75">
      <c r="K615" s="166">
        <f t="shared" si="65"/>
        <v>0</v>
      </c>
    </row>
    <row r="616" spans="1:14" ht="15.75">
      <c r="K616" s="166">
        <f t="shared" si="65"/>
        <v>0</v>
      </c>
    </row>
    <row r="617" spans="1:14" ht="15.75">
      <c r="K617" s="166">
        <f t="shared" si="65"/>
        <v>0</v>
      </c>
    </row>
    <row r="618" spans="1:14" ht="15.75">
      <c r="A618" t="s">
        <v>199</v>
      </c>
      <c r="K618" s="166">
        <f t="shared" si="65"/>
        <v>0</v>
      </c>
    </row>
    <row r="619" spans="1:14" ht="15.75">
      <c r="A619" s="159" t="s">
        <v>198</v>
      </c>
      <c r="B619" s="160" t="str">
        <f>IF(ISERROR(M619),"",M619)</f>
        <v/>
      </c>
      <c r="C619" s="160" t="e">
        <f>VLOOKUP(B619,AccountFund_Tbl,2,FALSE)</f>
        <v>#N/A</v>
      </c>
      <c r="D619" s="161"/>
      <c r="E619" s="159"/>
      <c r="F619" s="162">
        <f ca="1">TODAY()</f>
        <v>45355</v>
      </c>
      <c r="G619" s="157" t="e">
        <f>IF('IOC Input'!#REF!="","",'IOC Input'!#REF!)</f>
        <v>#REF!</v>
      </c>
      <c r="H619" s="163" t="e">
        <f>IF('IOC Input'!#REF!&gt;=50000,RIGHT('IOC Input'!#REF!,6),"")</f>
        <v>#REF!</v>
      </c>
      <c r="I619" s="164" t="e">
        <f>IF(I620="",J620,"")</f>
        <v>#REF!</v>
      </c>
      <c r="J619" s="165" t="e">
        <f>IF(J620="",I620,"")</f>
        <v>#REF!</v>
      </c>
      <c r="K619" s="166" t="e">
        <f>IF(SUM(I619:J619)&gt;0,1,0)</f>
        <v>#REF!</v>
      </c>
      <c r="L619" s="156"/>
      <c r="M619"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619" s="160" t="e">
        <f>VLOOKUP(M619,AccountFund_Tbl,2,FALSE)</f>
        <v>#REF!</v>
      </c>
    </row>
    <row r="620" spans="1:14" ht="15.75">
      <c r="A620" s="159" t="s">
        <v>198</v>
      </c>
      <c r="B620" s="160" t="str">
        <f>IF(B619="","",IF(B619&lt;&gt;"119530",119530,""))</f>
        <v/>
      </c>
      <c r="C620" s="160" t="e">
        <f>VLOOKUP(B620,AccountFund_Tbl,2,FALSE)</f>
        <v>#N/A</v>
      </c>
      <c r="D620" s="161"/>
      <c r="E620" s="159"/>
      <c r="F620" s="162">
        <f ca="1">TODAY()</f>
        <v>45355</v>
      </c>
      <c r="G620" s="157" t="e">
        <f>IF('IOC Input'!#REF!="","",'IOC Input'!#REF!)</f>
        <v>#REF!</v>
      </c>
      <c r="H620" s="163" t="e">
        <f>IF('IOC Input'!#REF!&gt;=50000,RIGHT('IOC Input'!#REF!,6),"")</f>
        <v>#REF!</v>
      </c>
      <c r="I620" s="164" t="e">
        <f>IF(AND('IOC Input'!#REF!="1195000",'IOC Input'!#REF!="C"),'IOC Input'!#REF!,"")</f>
        <v>#REF!</v>
      </c>
      <c r="J620" s="165" t="e">
        <f>IF(AND('IOC Input'!#REF!="1195000",'IOC Input'!#REF!="D"),'IOC Input'!#REF!,"")</f>
        <v>#REF!</v>
      </c>
      <c r="K620" s="166" t="e">
        <f t="shared" ref="K620:K627" si="66">IF(SUM(I620:J620)&gt;0,1,0)</f>
        <v>#REF!</v>
      </c>
      <c r="L620" s="156"/>
      <c r="M620" s="160" t="e">
        <f>IF(M619="","",IF(M619&lt;&gt;"119530",119530,""))</f>
        <v>#REF!</v>
      </c>
      <c r="N620" s="160" t="e">
        <f>VLOOKUP(M620,AccountFund_Tbl,2,FALSE)</f>
        <v>#REF!</v>
      </c>
    </row>
    <row r="621" spans="1:14" ht="15.75">
      <c r="A621" s="159"/>
      <c r="B621" s="167"/>
      <c r="C621" s="167"/>
      <c r="D621" s="161"/>
      <c r="E621" s="159"/>
      <c r="F621" s="162"/>
      <c r="G621" s="157"/>
      <c r="H621" s="163"/>
      <c r="I621" s="164"/>
      <c r="J621" s="165"/>
      <c r="K621" s="166">
        <f t="shared" si="66"/>
        <v>0</v>
      </c>
      <c r="L621" s="156"/>
      <c r="M621" s="156"/>
      <c r="N621" s="156"/>
    </row>
    <row r="622" spans="1:14" ht="15.75">
      <c r="A622" s="159"/>
      <c r="B622" s="167"/>
      <c r="C622" s="167"/>
      <c r="D622" s="161"/>
      <c r="E622" s="159"/>
      <c r="F622" s="162"/>
      <c r="G622" s="157"/>
      <c r="H622" s="163"/>
      <c r="I622" s="164"/>
      <c r="J622" s="165"/>
      <c r="K622" s="166">
        <f t="shared" si="66"/>
        <v>0</v>
      </c>
      <c r="L622" s="156"/>
      <c r="M622" s="156"/>
      <c r="N622" s="156"/>
    </row>
    <row r="623" spans="1:14" ht="15.75">
      <c r="A623" s="159"/>
      <c r="B623" s="167"/>
      <c r="C623" s="167"/>
      <c r="D623" s="161"/>
      <c r="E623" s="159"/>
      <c r="F623" s="162"/>
      <c r="G623" s="157"/>
      <c r="H623" s="163"/>
      <c r="I623" s="164"/>
      <c r="J623" s="165"/>
      <c r="K623" s="166">
        <f t="shared" si="66"/>
        <v>0</v>
      </c>
      <c r="L623" s="156"/>
      <c r="M623" s="156"/>
      <c r="N623" s="156"/>
    </row>
    <row r="624" spans="1:14" ht="15.75">
      <c r="K624" s="166">
        <f t="shared" si="66"/>
        <v>0</v>
      </c>
    </row>
    <row r="625" spans="1:14" ht="15.75">
      <c r="K625" s="166">
        <f t="shared" si="66"/>
        <v>0</v>
      </c>
    </row>
    <row r="626" spans="1:14" ht="15.75">
      <c r="K626" s="166">
        <f t="shared" si="66"/>
        <v>0</v>
      </c>
    </row>
    <row r="627" spans="1:14" ht="15.75">
      <c r="A627" t="s">
        <v>199</v>
      </c>
      <c r="K627" s="166">
        <f t="shared" si="66"/>
        <v>0</v>
      </c>
    </row>
    <row r="628" spans="1:14" ht="15.75">
      <c r="A628" s="159" t="s">
        <v>198</v>
      </c>
      <c r="B628" s="160" t="str">
        <f>IF(ISERROR(M628),"",M628)</f>
        <v/>
      </c>
      <c r="C628" s="160" t="e">
        <f>VLOOKUP(B628,AccountFund_Tbl,2,FALSE)</f>
        <v>#N/A</v>
      </c>
      <c r="D628" s="161"/>
      <c r="E628" s="159"/>
      <c r="F628" s="162">
        <f ca="1">TODAY()</f>
        <v>45355</v>
      </c>
      <c r="G628" s="157" t="e">
        <f>IF('IOC Input'!#REF!="","",'IOC Input'!#REF!)</f>
        <v>#REF!</v>
      </c>
      <c r="H628" s="163" t="e">
        <f>IF('IOC Input'!#REF!&gt;=50000,RIGHT('IOC Input'!#REF!,6),"")</f>
        <v>#REF!</v>
      </c>
      <c r="I628" s="164" t="e">
        <f>IF(I629="",J629,"")</f>
        <v>#REF!</v>
      </c>
      <c r="J628" s="165" t="e">
        <f>IF(J629="",I629,"")</f>
        <v>#REF!</v>
      </c>
      <c r="K628" s="166" t="e">
        <f>IF(SUM(I628:J628)&gt;0,1,0)</f>
        <v>#REF!</v>
      </c>
      <c r="L628" s="156"/>
      <c r="M628"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628" s="160" t="e">
        <f>VLOOKUP(M628,AccountFund_Tbl,2,FALSE)</f>
        <v>#REF!</v>
      </c>
    </row>
    <row r="629" spans="1:14" ht="15.75">
      <c r="A629" s="159" t="s">
        <v>198</v>
      </c>
      <c r="B629" s="160" t="str">
        <f>IF(B628="","",IF(B628&lt;&gt;"119530",119530,""))</f>
        <v/>
      </c>
      <c r="C629" s="160" t="e">
        <f>VLOOKUP(B629,AccountFund_Tbl,2,FALSE)</f>
        <v>#N/A</v>
      </c>
      <c r="D629" s="161"/>
      <c r="E629" s="159"/>
      <c r="F629" s="162">
        <f ca="1">TODAY()</f>
        <v>45355</v>
      </c>
      <c r="G629" s="157" t="e">
        <f>IF('IOC Input'!#REF!="","",'IOC Input'!#REF!)</f>
        <v>#REF!</v>
      </c>
      <c r="H629" s="163" t="e">
        <f>IF('IOC Input'!#REF!&gt;=50000,RIGHT('IOC Input'!#REF!,6),"")</f>
        <v>#REF!</v>
      </c>
      <c r="I629" s="164" t="e">
        <f>IF(AND('IOC Input'!#REF!="1195000",'IOC Input'!#REF!="C"),'IOC Input'!#REF!,"")</f>
        <v>#REF!</v>
      </c>
      <c r="J629" s="165" t="e">
        <f>IF(AND('IOC Input'!#REF!="1195000",'IOC Input'!#REF!="D"),'IOC Input'!#REF!,"")</f>
        <v>#REF!</v>
      </c>
      <c r="K629" s="166" t="e">
        <f t="shared" ref="K629:K636" si="67">IF(SUM(I629:J629)&gt;0,1,0)</f>
        <v>#REF!</v>
      </c>
      <c r="L629" s="156"/>
      <c r="M629" s="160" t="e">
        <f>IF(M628="","",IF(M628&lt;&gt;"119530",119530,""))</f>
        <v>#REF!</v>
      </c>
      <c r="N629" s="160" t="e">
        <f>VLOOKUP(M629,AccountFund_Tbl,2,FALSE)</f>
        <v>#REF!</v>
      </c>
    </row>
    <row r="630" spans="1:14" ht="15.75">
      <c r="A630" s="159"/>
      <c r="B630" s="167"/>
      <c r="C630" s="167"/>
      <c r="D630" s="161"/>
      <c r="E630" s="159"/>
      <c r="F630" s="162"/>
      <c r="G630" s="157"/>
      <c r="H630" s="163"/>
      <c r="I630" s="164"/>
      <c r="J630" s="165"/>
      <c r="K630" s="166">
        <f t="shared" si="67"/>
        <v>0</v>
      </c>
      <c r="L630" s="156"/>
      <c r="M630" s="156"/>
      <c r="N630" s="156"/>
    </row>
    <row r="631" spans="1:14" ht="15.75">
      <c r="A631" s="159"/>
      <c r="B631" s="167"/>
      <c r="C631" s="167"/>
      <c r="D631" s="161"/>
      <c r="E631" s="159"/>
      <c r="F631" s="162"/>
      <c r="G631" s="157"/>
      <c r="H631" s="163"/>
      <c r="I631" s="164"/>
      <c r="J631" s="165"/>
      <c r="K631" s="166">
        <f t="shared" si="67"/>
        <v>0</v>
      </c>
      <c r="L631" s="156"/>
      <c r="M631" s="156"/>
      <c r="N631" s="156"/>
    </row>
    <row r="632" spans="1:14" ht="15.75">
      <c r="A632" s="159"/>
      <c r="B632" s="167"/>
      <c r="C632" s="167"/>
      <c r="D632" s="161"/>
      <c r="E632" s="159"/>
      <c r="F632" s="162"/>
      <c r="G632" s="157"/>
      <c r="H632" s="163"/>
      <c r="I632" s="164"/>
      <c r="J632" s="165"/>
      <c r="K632" s="166">
        <f t="shared" si="67"/>
        <v>0</v>
      </c>
      <c r="L632" s="156"/>
      <c r="M632" s="156"/>
      <c r="N632" s="156"/>
    </row>
    <row r="633" spans="1:14" ht="15.75">
      <c r="K633" s="166">
        <f t="shared" si="67"/>
        <v>0</v>
      </c>
    </row>
    <row r="634" spans="1:14" ht="15.75">
      <c r="K634" s="166">
        <f t="shared" si="67"/>
        <v>0</v>
      </c>
    </row>
    <row r="635" spans="1:14" ht="15.75">
      <c r="K635" s="166">
        <f t="shared" si="67"/>
        <v>0</v>
      </c>
    </row>
    <row r="636" spans="1:14" ht="15.75">
      <c r="A636" t="s">
        <v>199</v>
      </c>
      <c r="K636" s="166">
        <f t="shared" si="67"/>
        <v>0</v>
      </c>
    </row>
    <row r="637" spans="1:14" ht="15.75">
      <c r="A637" s="159" t="s">
        <v>198</v>
      </c>
      <c r="B637" s="160" t="str">
        <f>IF(ISERROR(M637),"",M637)</f>
        <v/>
      </c>
      <c r="C637" s="160" t="e">
        <f>VLOOKUP(B637,AccountFund_Tbl,2,FALSE)</f>
        <v>#N/A</v>
      </c>
      <c r="D637" s="161"/>
      <c r="E637" s="159"/>
      <c r="F637" s="162">
        <f ca="1">TODAY()</f>
        <v>45355</v>
      </c>
      <c r="G637" s="157" t="e">
        <f>IF('IOC Input'!#REF!="","",'IOC Input'!#REF!)</f>
        <v>#REF!</v>
      </c>
      <c r="H637" s="163" t="e">
        <f>IF('IOC Input'!#REF!&gt;=50000,RIGHT('IOC Input'!#REF!,6),"")</f>
        <v>#REF!</v>
      </c>
      <c r="I637" s="164" t="e">
        <f>IF(I638="",J638,"")</f>
        <v>#REF!</v>
      </c>
      <c r="J637" s="165" t="e">
        <f>IF(J638="",I638,"")</f>
        <v>#REF!</v>
      </c>
      <c r="K637" s="166" t="e">
        <f>IF(SUM(I637:J637)&gt;0,1,0)</f>
        <v>#REF!</v>
      </c>
      <c r="L637" s="156"/>
      <c r="M637"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637" s="160" t="e">
        <f>VLOOKUP(M637,AccountFund_Tbl,2,FALSE)</f>
        <v>#REF!</v>
      </c>
    </row>
    <row r="638" spans="1:14" ht="15.75">
      <c r="A638" s="159" t="s">
        <v>198</v>
      </c>
      <c r="B638" s="160" t="str">
        <f>IF(B637="","",IF(B637&lt;&gt;"119530",119530,""))</f>
        <v/>
      </c>
      <c r="C638" s="160" t="e">
        <f>VLOOKUP(B638,AccountFund_Tbl,2,FALSE)</f>
        <v>#N/A</v>
      </c>
      <c r="D638" s="161"/>
      <c r="E638" s="159"/>
      <c r="F638" s="162">
        <f ca="1">TODAY()</f>
        <v>45355</v>
      </c>
      <c r="G638" s="157" t="e">
        <f>IF('IOC Input'!#REF!="","",'IOC Input'!#REF!)</f>
        <v>#REF!</v>
      </c>
      <c r="H638" s="163" t="e">
        <f>IF('IOC Input'!#REF!&gt;=50000,RIGHT('IOC Input'!#REF!,6),"")</f>
        <v>#REF!</v>
      </c>
      <c r="I638" s="164" t="e">
        <f>IF(AND('IOC Input'!#REF!="1195000",'IOC Input'!#REF!="C"),'IOC Input'!#REF!,"")</f>
        <v>#REF!</v>
      </c>
      <c r="J638" s="165" t="e">
        <f>IF(AND('IOC Input'!#REF!="1195000",'IOC Input'!#REF!="D"),'IOC Input'!#REF!,"")</f>
        <v>#REF!</v>
      </c>
      <c r="K638" s="166" t="e">
        <f t="shared" ref="K638:K645" si="68">IF(SUM(I638:J638)&gt;0,1,0)</f>
        <v>#REF!</v>
      </c>
      <c r="L638" s="156"/>
      <c r="M638" s="160" t="e">
        <f>IF(M637="","",IF(M637&lt;&gt;"119530",119530,""))</f>
        <v>#REF!</v>
      </c>
      <c r="N638" s="160" t="e">
        <f>VLOOKUP(M638,AccountFund_Tbl,2,FALSE)</f>
        <v>#REF!</v>
      </c>
    </row>
    <row r="639" spans="1:14" ht="15.75">
      <c r="A639" s="159"/>
      <c r="B639" s="167"/>
      <c r="C639" s="167"/>
      <c r="D639" s="161"/>
      <c r="E639" s="159"/>
      <c r="F639" s="162"/>
      <c r="G639" s="157"/>
      <c r="H639" s="163"/>
      <c r="I639" s="164"/>
      <c r="J639" s="165"/>
      <c r="K639" s="166">
        <f t="shared" si="68"/>
        <v>0</v>
      </c>
      <c r="L639" s="156"/>
      <c r="M639" s="156"/>
      <c r="N639" s="156"/>
    </row>
    <row r="640" spans="1:14" ht="15.75">
      <c r="A640" s="159"/>
      <c r="B640" s="167"/>
      <c r="C640" s="167"/>
      <c r="D640" s="161"/>
      <c r="E640" s="159"/>
      <c r="F640" s="162"/>
      <c r="G640" s="157"/>
      <c r="H640" s="163"/>
      <c r="I640" s="164"/>
      <c r="J640" s="165"/>
      <c r="K640" s="166">
        <f t="shared" si="68"/>
        <v>0</v>
      </c>
      <c r="L640" s="156"/>
      <c r="M640" s="156"/>
      <c r="N640" s="156"/>
    </row>
    <row r="641" spans="1:14" ht="15.75">
      <c r="A641" s="159"/>
      <c r="B641" s="167"/>
      <c r="C641" s="167"/>
      <c r="D641" s="161"/>
      <c r="E641" s="159"/>
      <c r="F641" s="162"/>
      <c r="G641" s="157"/>
      <c r="H641" s="163"/>
      <c r="I641" s="164"/>
      <c r="J641" s="165"/>
      <c r="K641" s="166">
        <f t="shared" si="68"/>
        <v>0</v>
      </c>
      <c r="L641" s="156"/>
      <c r="M641" s="156"/>
      <c r="N641" s="156"/>
    </row>
    <row r="642" spans="1:14" ht="15.75">
      <c r="K642" s="166">
        <f t="shared" si="68"/>
        <v>0</v>
      </c>
    </row>
    <row r="643" spans="1:14" ht="15.75">
      <c r="K643" s="166">
        <f t="shared" si="68"/>
        <v>0</v>
      </c>
    </row>
    <row r="644" spans="1:14" ht="15.75">
      <c r="K644" s="166">
        <f t="shared" si="68"/>
        <v>0</v>
      </c>
    </row>
    <row r="645" spans="1:14" ht="15.75">
      <c r="A645" t="s">
        <v>199</v>
      </c>
      <c r="K645" s="166">
        <f t="shared" si="68"/>
        <v>0</v>
      </c>
    </row>
    <row r="646" spans="1:14" ht="15.75">
      <c r="A646" s="159" t="s">
        <v>198</v>
      </c>
      <c r="B646" s="160" t="str">
        <f>IF(ISERROR(M646),"",M646)</f>
        <v/>
      </c>
      <c r="C646" s="160" t="e">
        <f>VLOOKUP(B646,AccountFund_Tbl,2,FALSE)</f>
        <v>#N/A</v>
      </c>
      <c r="D646" s="161"/>
      <c r="E646" s="159"/>
      <c r="F646" s="162">
        <f ca="1">TODAY()</f>
        <v>45355</v>
      </c>
      <c r="G646" s="157" t="e">
        <f>IF('IOC Input'!#REF!="","",'IOC Input'!#REF!)</f>
        <v>#REF!</v>
      </c>
      <c r="H646" s="163" t="e">
        <f>IF('IOC Input'!#REF!&gt;=50000,RIGHT('IOC Input'!#REF!,6),"")</f>
        <v>#REF!</v>
      </c>
      <c r="I646" s="164" t="e">
        <f>IF(I647="",J647,"")</f>
        <v>#REF!</v>
      </c>
      <c r="J646" s="165" t="e">
        <f>IF(J647="",I647,"")</f>
        <v>#REF!</v>
      </c>
      <c r="K646" s="166" t="e">
        <f>IF(SUM(I646:J646)&gt;0,1,0)</f>
        <v>#REF!</v>
      </c>
      <c r="L646" s="156"/>
      <c r="M646"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646" s="160" t="e">
        <f>VLOOKUP(M646,AccountFund_Tbl,2,FALSE)</f>
        <v>#REF!</v>
      </c>
    </row>
    <row r="647" spans="1:14" ht="15.75">
      <c r="A647" s="159" t="s">
        <v>198</v>
      </c>
      <c r="B647" s="160" t="str">
        <f>IF(B646="","",IF(B646&lt;&gt;"119530",119530,""))</f>
        <v/>
      </c>
      <c r="C647" s="160" t="e">
        <f>VLOOKUP(B647,AccountFund_Tbl,2,FALSE)</f>
        <v>#N/A</v>
      </c>
      <c r="D647" s="161"/>
      <c r="E647" s="159"/>
      <c r="F647" s="162">
        <f ca="1">TODAY()</f>
        <v>45355</v>
      </c>
      <c r="G647" s="157" t="e">
        <f>IF('IOC Input'!#REF!="","",'IOC Input'!#REF!)</f>
        <v>#REF!</v>
      </c>
      <c r="H647" s="163" t="e">
        <f>IF('IOC Input'!#REF!&gt;=50000,RIGHT('IOC Input'!#REF!,6),"")</f>
        <v>#REF!</v>
      </c>
      <c r="I647" s="164" t="e">
        <f>IF(AND('IOC Input'!#REF!="1195000",'IOC Input'!#REF!="C"),'IOC Input'!#REF!,"")</f>
        <v>#REF!</v>
      </c>
      <c r="J647" s="165" t="e">
        <f>IF(AND('IOC Input'!#REF!="1195000",'IOC Input'!#REF!="D"),'IOC Input'!#REF!,"")</f>
        <v>#REF!</v>
      </c>
      <c r="K647" s="166" t="e">
        <f t="shared" ref="K647:K654" si="69">IF(SUM(I647:J647)&gt;0,1,0)</f>
        <v>#REF!</v>
      </c>
      <c r="L647" s="156"/>
      <c r="M647" s="160" t="e">
        <f>IF(M646="","",IF(M646&lt;&gt;"119530",119530,""))</f>
        <v>#REF!</v>
      </c>
      <c r="N647" s="160" t="e">
        <f>VLOOKUP(M647,AccountFund_Tbl,2,FALSE)</f>
        <v>#REF!</v>
      </c>
    </row>
    <row r="648" spans="1:14" ht="15.75">
      <c r="A648" s="159"/>
      <c r="B648" s="167"/>
      <c r="C648" s="167"/>
      <c r="D648" s="161"/>
      <c r="E648" s="159"/>
      <c r="F648" s="162"/>
      <c r="G648" s="157"/>
      <c r="H648" s="163"/>
      <c r="I648" s="164"/>
      <c r="J648" s="165"/>
      <c r="K648" s="166">
        <f t="shared" si="69"/>
        <v>0</v>
      </c>
      <c r="L648" s="156"/>
      <c r="M648" s="156"/>
      <c r="N648" s="156"/>
    </row>
    <row r="649" spans="1:14" ht="15.75">
      <c r="A649" s="159"/>
      <c r="B649" s="167"/>
      <c r="C649" s="167"/>
      <c r="D649" s="161"/>
      <c r="E649" s="159"/>
      <c r="F649" s="162"/>
      <c r="G649" s="157"/>
      <c r="H649" s="163"/>
      <c r="I649" s="164"/>
      <c r="J649" s="165"/>
      <c r="K649" s="166">
        <f t="shared" si="69"/>
        <v>0</v>
      </c>
      <c r="L649" s="156"/>
      <c r="M649" s="156"/>
      <c r="N649" s="156"/>
    </row>
    <row r="650" spans="1:14" ht="15.75">
      <c r="A650" s="159"/>
      <c r="B650" s="167"/>
      <c r="C650" s="167"/>
      <c r="D650" s="161"/>
      <c r="E650" s="159"/>
      <c r="F650" s="162"/>
      <c r="G650" s="157"/>
      <c r="H650" s="163"/>
      <c r="I650" s="164"/>
      <c r="J650" s="165"/>
      <c r="K650" s="166">
        <f t="shared" si="69"/>
        <v>0</v>
      </c>
      <c r="L650" s="156"/>
      <c r="M650" s="156"/>
      <c r="N650" s="156"/>
    </row>
    <row r="651" spans="1:14" ht="15.75">
      <c r="K651" s="166">
        <f t="shared" si="69"/>
        <v>0</v>
      </c>
    </row>
    <row r="652" spans="1:14" ht="15.75">
      <c r="K652" s="166">
        <f t="shared" si="69"/>
        <v>0</v>
      </c>
    </row>
    <row r="653" spans="1:14" ht="15.75">
      <c r="K653" s="166">
        <f t="shared" si="69"/>
        <v>0</v>
      </c>
    </row>
    <row r="654" spans="1:14" ht="15.75">
      <c r="A654" t="s">
        <v>199</v>
      </c>
      <c r="K654" s="166">
        <f t="shared" si="69"/>
        <v>0</v>
      </c>
    </row>
    <row r="655" spans="1:14" ht="15.75">
      <c r="A655" s="159" t="s">
        <v>198</v>
      </c>
      <c r="B655" s="160" t="str">
        <f>IF(ISERROR(M655),"",M655)</f>
        <v/>
      </c>
      <c r="C655" s="160" t="e">
        <f>VLOOKUP(B655,AccountFund_Tbl,2,FALSE)</f>
        <v>#N/A</v>
      </c>
      <c r="D655" s="161"/>
      <c r="E655" s="159"/>
      <c r="F655" s="162">
        <f ca="1">TODAY()</f>
        <v>45355</v>
      </c>
      <c r="G655" s="157" t="e">
        <f>IF('IOC Input'!#REF!="","",'IOC Input'!#REF!)</f>
        <v>#REF!</v>
      </c>
      <c r="H655" s="163" t="e">
        <f>IF('IOC Input'!#REF!&gt;=50000,RIGHT('IOC Input'!#REF!,6),"")</f>
        <v>#REF!</v>
      </c>
      <c r="I655" s="164" t="e">
        <f>IF(I656="",J656,"")</f>
        <v>#REF!</v>
      </c>
      <c r="J655" s="165" t="e">
        <f>IF(J656="",I656,"")</f>
        <v>#REF!</v>
      </c>
      <c r="K655" s="166" t="e">
        <f>IF(SUM(I655:J655)&gt;0,1,0)</f>
        <v>#REF!</v>
      </c>
      <c r="L655" s="156"/>
      <c r="M655"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655" s="160" t="e">
        <f>VLOOKUP(M655,AccountFund_Tbl,2,FALSE)</f>
        <v>#REF!</v>
      </c>
    </row>
    <row r="656" spans="1:14" ht="15.75">
      <c r="A656" s="159" t="s">
        <v>198</v>
      </c>
      <c r="B656" s="160" t="str">
        <f>IF(B655="","",IF(B655&lt;&gt;"119530",119530,""))</f>
        <v/>
      </c>
      <c r="C656" s="160" t="e">
        <f>VLOOKUP(B656,AccountFund_Tbl,2,FALSE)</f>
        <v>#N/A</v>
      </c>
      <c r="D656" s="161"/>
      <c r="E656" s="159"/>
      <c r="F656" s="162">
        <f ca="1">TODAY()</f>
        <v>45355</v>
      </c>
      <c r="G656" s="157" t="e">
        <f>IF('IOC Input'!#REF!="","",'IOC Input'!#REF!)</f>
        <v>#REF!</v>
      </c>
      <c r="H656" s="163" t="e">
        <f>IF('IOC Input'!#REF!&gt;=50000,RIGHT('IOC Input'!#REF!,6),"")</f>
        <v>#REF!</v>
      </c>
      <c r="I656" s="164" t="e">
        <f>IF(AND('IOC Input'!#REF!="1195000",'IOC Input'!#REF!="C"),'IOC Input'!#REF!,"")</f>
        <v>#REF!</v>
      </c>
      <c r="J656" s="165" t="e">
        <f>IF(AND('IOC Input'!#REF!="1195000",'IOC Input'!#REF!="D"),'IOC Input'!#REF!,"")</f>
        <v>#REF!</v>
      </c>
      <c r="K656" s="166" t="e">
        <f t="shared" ref="K656:K663" si="70">IF(SUM(I656:J656)&gt;0,1,0)</f>
        <v>#REF!</v>
      </c>
      <c r="L656" s="156"/>
      <c r="M656" s="160" t="e">
        <f>IF(M655="","",IF(M655&lt;&gt;"119530",119530,""))</f>
        <v>#REF!</v>
      </c>
      <c r="N656" s="160" t="e">
        <f>VLOOKUP(M656,AccountFund_Tbl,2,FALSE)</f>
        <v>#REF!</v>
      </c>
    </row>
    <row r="657" spans="1:14" ht="15.75">
      <c r="A657" s="159"/>
      <c r="B657" s="167"/>
      <c r="C657" s="167"/>
      <c r="D657" s="161"/>
      <c r="E657" s="159"/>
      <c r="F657" s="162"/>
      <c r="G657" s="157"/>
      <c r="H657" s="163"/>
      <c r="I657" s="164"/>
      <c r="J657" s="165"/>
      <c r="K657" s="166">
        <f t="shared" si="70"/>
        <v>0</v>
      </c>
      <c r="L657" s="156"/>
      <c r="M657" s="156"/>
      <c r="N657" s="156"/>
    </row>
    <row r="658" spans="1:14" ht="15.75">
      <c r="A658" s="159"/>
      <c r="B658" s="167"/>
      <c r="C658" s="167"/>
      <c r="D658" s="161"/>
      <c r="E658" s="159"/>
      <c r="F658" s="162"/>
      <c r="G658" s="157"/>
      <c r="H658" s="163"/>
      <c r="I658" s="164"/>
      <c r="J658" s="165"/>
      <c r="K658" s="166">
        <f t="shared" si="70"/>
        <v>0</v>
      </c>
      <c r="L658" s="156"/>
      <c r="M658" s="156"/>
      <c r="N658" s="156"/>
    </row>
    <row r="659" spans="1:14" ht="15.75">
      <c r="A659" s="159"/>
      <c r="B659" s="167"/>
      <c r="C659" s="167"/>
      <c r="D659" s="161"/>
      <c r="E659" s="159"/>
      <c r="F659" s="162"/>
      <c r="G659" s="157"/>
      <c r="H659" s="163"/>
      <c r="I659" s="164"/>
      <c r="J659" s="165"/>
      <c r="K659" s="166">
        <f t="shared" si="70"/>
        <v>0</v>
      </c>
      <c r="L659" s="156"/>
      <c r="M659" s="156"/>
      <c r="N659" s="156"/>
    </row>
    <row r="660" spans="1:14" ht="15.75">
      <c r="K660" s="166">
        <f t="shared" si="70"/>
        <v>0</v>
      </c>
    </row>
    <row r="661" spans="1:14" ht="15.75">
      <c r="K661" s="166">
        <f t="shared" si="70"/>
        <v>0</v>
      </c>
    </row>
    <row r="662" spans="1:14" ht="15.75">
      <c r="K662" s="166">
        <f t="shared" si="70"/>
        <v>0</v>
      </c>
    </row>
    <row r="663" spans="1:14" ht="15.75">
      <c r="A663" t="s">
        <v>199</v>
      </c>
      <c r="K663" s="166">
        <f t="shared" si="70"/>
        <v>0</v>
      </c>
    </row>
    <row r="664" spans="1:14" ht="15.75">
      <c r="A664" s="159" t="s">
        <v>198</v>
      </c>
      <c r="B664" s="160" t="str">
        <f>IF(ISERROR(M664),"",M664)</f>
        <v/>
      </c>
      <c r="C664" s="160" t="e">
        <f>VLOOKUP(B664,AccountFund_Tbl,2,FALSE)</f>
        <v>#N/A</v>
      </c>
      <c r="D664" s="161"/>
      <c r="E664" s="159"/>
      <c r="F664" s="162">
        <f ca="1">TODAY()</f>
        <v>45355</v>
      </c>
      <c r="G664" s="157" t="e">
        <f>IF('IOC Input'!#REF!="","",'IOC Input'!#REF!)</f>
        <v>#REF!</v>
      </c>
      <c r="H664" s="163" t="e">
        <f>IF('IOC Input'!#REF!&gt;=50000,RIGHT('IOC Input'!#REF!,6),"")</f>
        <v>#REF!</v>
      </c>
      <c r="I664" s="164" t="e">
        <f>IF(I665="",J665,"")</f>
        <v>#REF!</v>
      </c>
      <c r="J664" s="165" t="e">
        <f>IF(J665="",I665,"")</f>
        <v>#REF!</v>
      </c>
      <c r="K664" s="166" t="e">
        <f>IF(SUM(I664:J664)&gt;0,1,0)</f>
        <v>#REF!</v>
      </c>
      <c r="L664" s="156"/>
      <c r="M664"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664" s="160" t="e">
        <f>VLOOKUP(M664,AccountFund_Tbl,2,FALSE)</f>
        <v>#REF!</v>
      </c>
    </row>
    <row r="665" spans="1:14" ht="15.75">
      <c r="A665" s="159" t="s">
        <v>198</v>
      </c>
      <c r="B665" s="160" t="str">
        <f>IF(B664="","",IF(B664&lt;&gt;"119530",119530,""))</f>
        <v/>
      </c>
      <c r="C665" s="160" t="e">
        <f>VLOOKUP(B665,AccountFund_Tbl,2,FALSE)</f>
        <v>#N/A</v>
      </c>
      <c r="D665" s="161"/>
      <c r="E665" s="159"/>
      <c r="F665" s="162">
        <f ca="1">TODAY()</f>
        <v>45355</v>
      </c>
      <c r="G665" s="157" t="e">
        <f>IF('IOC Input'!#REF!="","",'IOC Input'!#REF!)</f>
        <v>#REF!</v>
      </c>
      <c r="H665" s="163" t="e">
        <f>IF('IOC Input'!#REF!&gt;=50000,RIGHT('IOC Input'!#REF!,6),"")</f>
        <v>#REF!</v>
      </c>
      <c r="I665" s="164" t="e">
        <f>IF(AND('IOC Input'!#REF!="1195000",'IOC Input'!#REF!="C"),'IOC Input'!#REF!,"")</f>
        <v>#REF!</v>
      </c>
      <c r="J665" s="165" t="e">
        <f>IF(AND('IOC Input'!#REF!="1195000",'IOC Input'!#REF!="D"),'IOC Input'!#REF!,"")</f>
        <v>#REF!</v>
      </c>
      <c r="K665" s="166" t="e">
        <f t="shared" ref="K665:K672" si="71">IF(SUM(I665:J665)&gt;0,1,0)</f>
        <v>#REF!</v>
      </c>
      <c r="L665" s="156"/>
      <c r="M665" s="160" t="e">
        <f>IF(M664="","",IF(M664&lt;&gt;"119530",119530,""))</f>
        <v>#REF!</v>
      </c>
      <c r="N665" s="160" t="e">
        <f>VLOOKUP(M665,AccountFund_Tbl,2,FALSE)</f>
        <v>#REF!</v>
      </c>
    </row>
    <row r="666" spans="1:14" ht="15.75">
      <c r="A666" s="159"/>
      <c r="B666" s="167"/>
      <c r="C666" s="167"/>
      <c r="D666" s="161"/>
      <c r="E666" s="159"/>
      <c r="F666" s="162"/>
      <c r="G666" s="157"/>
      <c r="H666" s="163"/>
      <c r="I666" s="164"/>
      <c r="J666" s="165"/>
      <c r="K666" s="166">
        <f t="shared" si="71"/>
        <v>0</v>
      </c>
      <c r="L666" s="156"/>
      <c r="M666" s="156"/>
      <c r="N666" s="156"/>
    </row>
    <row r="667" spans="1:14" ht="15.75">
      <c r="A667" s="159"/>
      <c r="B667" s="167"/>
      <c r="C667" s="167"/>
      <c r="D667" s="161"/>
      <c r="E667" s="159"/>
      <c r="F667" s="162"/>
      <c r="G667" s="157"/>
      <c r="H667" s="163"/>
      <c r="I667" s="164"/>
      <c r="J667" s="165"/>
      <c r="K667" s="166">
        <f t="shared" si="71"/>
        <v>0</v>
      </c>
      <c r="L667" s="156"/>
      <c r="M667" s="156"/>
      <c r="N667" s="156"/>
    </row>
    <row r="668" spans="1:14" ht="15.75">
      <c r="A668" s="159"/>
      <c r="B668" s="167"/>
      <c r="C668" s="167"/>
      <c r="D668" s="161"/>
      <c r="E668" s="159"/>
      <c r="F668" s="162"/>
      <c r="G668" s="157"/>
      <c r="H668" s="163"/>
      <c r="I668" s="164"/>
      <c r="J668" s="165"/>
      <c r="K668" s="166">
        <f t="shared" si="71"/>
        <v>0</v>
      </c>
      <c r="L668" s="156"/>
      <c r="M668" s="156"/>
      <c r="N668" s="156"/>
    </row>
    <row r="669" spans="1:14" ht="15.75">
      <c r="K669" s="166">
        <f t="shared" si="71"/>
        <v>0</v>
      </c>
    </row>
    <row r="670" spans="1:14" ht="15.75">
      <c r="K670" s="166">
        <f t="shared" si="71"/>
        <v>0</v>
      </c>
    </row>
    <row r="671" spans="1:14" ht="15.75">
      <c r="K671" s="166">
        <f t="shared" si="71"/>
        <v>0</v>
      </c>
    </row>
    <row r="672" spans="1:14" ht="15.75">
      <c r="A672" t="s">
        <v>199</v>
      </c>
      <c r="K672" s="166">
        <f t="shared" si="71"/>
        <v>0</v>
      </c>
    </row>
    <row r="673" spans="1:14" ht="15.75">
      <c r="A673" s="159" t="s">
        <v>198</v>
      </c>
      <c r="B673" s="160" t="str">
        <f>IF(ISERROR(M673),"",M673)</f>
        <v/>
      </c>
      <c r="C673" s="160" t="e">
        <f>VLOOKUP(B673,AccountFund_Tbl,2,FALSE)</f>
        <v>#N/A</v>
      </c>
      <c r="D673" s="161"/>
      <c r="E673" s="159"/>
      <c r="F673" s="162">
        <f ca="1">TODAY()</f>
        <v>45355</v>
      </c>
      <c r="G673" s="157" t="e">
        <f>IF('IOC Input'!#REF!="","",'IOC Input'!#REF!)</f>
        <v>#REF!</v>
      </c>
      <c r="H673" s="163" t="e">
        <f>IF('IOC Input'!#REF!&gt;=50000,RIGHT('IOC Input'!#REF!,6),"")</f>
        <v>#REF!</v>
      </c>
      <c r="I673" s="164" t="e">
        <f>IF(I674="",J674,"")</f>
        <v>#REF!</v>
      </c>
      <c r="J673" s="165" t="e">
        <f>IF(J674="",I674,"")</f>
        <v>#REF!</v>
      </c>
      <c r="K673" s="166" t="e">
        <f>IF(SUM(I673:J673)&gt;0,1,0)</f>
        <v>#REF!</v>
      </c>
      <c r="L673" s="156"/>
      <c r="M673"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673" s="160" t="e">
        <f>VLOOKUP(M673,AccountFund_Tbl,2,FALSE)</f>
        <v>#REF!</v>
      </c>
    </row>
    <row r="674" spans="1:14" ht="15.75">
      <c r="A674" s="159" t="s">
        <v>198</v>
      </c>
      <c r="B674" s="160" t="str">
        <f>IF(B673="","",IF(B673&lt;&gt;"119530",119530,""))</f>
        <v/>
      </c>
      <c r="C674" s="160" t="e">
        <f>VLOOKUP(B674,AccountFund_Tbl,2,FALSE)</f>
        <v>#N/A</v>
      </c>
      <c r="D674" s="161"/>
      <c r="E674" s="159"/>
      <c r="F674" s="162">
        <f ca="1">TODAY()</f>
        <v>45355</v>
      </c>
      <c r="G674" s="157" t="e">
        <f>IF('IOC Input'!#REF!="","",'IOC Input'!#REF!)</f>
        <v>#REF!</v>
      </c>
      <c r="H674" s="163" t="e">
        <f>IF('IOC Input'!#REF!&gt;=50000,RIGHT('IOC Input'!#REF!,6),"")</f>
        <v>#REF!</v>
      </c>
      <c r="I674" s="164" t="e">
        <f>IF(AND('IOC Input'!#REF!="1195000",'IOC Input'!#REF!="C"),'IOC Input'!#REF!,"")</f>
        <v>#REF!</v>
      </c>
      <c r="J674" s="165" t="e">
        <f>IF(AND('IOC Input'!#REF!="1195000",'IOC Input'!#REF!="D"),'IOC Input'!#REF!,"")</f>
        <v>#REF!</v>
      </c>
      <c r="K674" s="166" t="e">
        <f t="shared" ref="K674:K681" si="72">IF(SUM(I674:J674)&gt;0,1,0)</f>
        <v>#REF!</v>
      </c>
      <c r="L674" s="156"/>
      <c r="M674" s="160" t="e">
        <f>IF(M673="","",IF(M673&lt;&gt;"119530",119530,""))</f>
        <v>#REF!</v>
      </c>
      <c r="N674" s="160" t="e">
        <f>VLOOKUP(M674,AccountFund_Tbl,2,FALSE)</f>
        <v>#REF!</v>
      </c>
    </row>
    <row r="675" spans="1:14" ht="15.75">
      <c r="A675" s="159"/>
      <c r="B675" s="167"/>
      <c r="C675" s="167"/>
      <c r="D675" s="161"/>
      <c r="E675" s="159"/>
      <c r="F675" s="162"/>
      <c r="G675" s="157"/>
      <c r="H675" s="163"/>
      <c r="I675" s="164"/>
      <c r="J675" s="165"/>
      <c r="K675" s="166">
        <f t="shared" si="72"/>
        <v>0</v>
      </c>
      <c r="L675" s="156"/>
      <c r="M675" s="156"/>
      <c r="N675" s="156"/>
    </row>
    <row r="676" spans="1:14" ht="15.75">
      <c r="A676" s="159"/>
      <c r="B676" s="167"/>
      <c r="C676" s="167"/>
      <c r="D676" s="161"/>
      <c r="E676" s="159"/>
      <c r="F676" s="162"/>
      <c r="G676" s="157"/>
      <c r="H676" s="163"/>
      <c r="I676" s="164"/>
      <c r="J676" s="165"/>
      <c r="K676" s="166">
        <f t="shared" si="72"/>
        <v>0</v>
      </c>
      <c r="L676" s="156"/>
      <c r="M676" s="156"/>
      <c r="N676" s="156"/>
    </row>
    <row r="677" spans="1:14" ht="15.75">
      <c r="A677" s="159"/>
      <c r="B677" s="167"/>
      <c r="C677" s="167"/>
      <c r="D677" s="161"/>
      <c r="E677" s="159"/>
      <c r="F677" s="162"/>
      <c r="G677" s="157"/>
      <c r="H677" s="163"/>
      <c r="I677" s="164"/>
      <c r="J677" s="165"/>
      <c r="K677" s="166">
        <f t="shared" si="72"/>
        <v>0</v>
      </c>
      <c r="L677" s="156"/>
      <c r="M677" s="156"/>
      <c r="N677" s="156"/>
    </row>
    <row r="678" spans="1:14" ht="15.75">
      <c r="K678" s="166">
        <f t="shared" si="72"/>
        <v>0</v>
      </c>
    </row>
    <row r="679" spans="1:14" ht="15.75">
      <c r="K679" s="166">
        <f t="shared" si="72"/>
        <v>0</v>
      </c>
    </row>
    <row r="680" spans="1:14" ht="15.75">
      <c r="K680" s="166">
        <f t="shared" si="72"/>
        <v>0</v>
      </c>
    </row>
    <row r="681" spans="1:14" ht="15.75">
      <c r="A681" t="s">
        <v>199</v>
      </c>
      <c r="K681" s="166">
        <f t="shared" si="72"/>
        <v>0</v>
      </c>
    </row>
    <row r="682" spans="1:14" ht="15.75">
      <c r="A682" s="159" t="s">
        <v>198</v>
      </c>
      <c r="B682" s="160" t="str">
        <f>IF(ISERROR(M682),"",M682)</f>
        <v/>
      </c>
      <c r="C682" s="160" t="e">
        <f>VLOOKUP(B682,AccountFund_Tbl,2,FALSE)</f>
        <v>#N/A</v>
      </c>
      <c r="D682" s="161"/>
      <c r="E682" s="159"/>
      <c r="F682" s="162">
        <f ca="1">TODAY()</f>
        <v>45355</v>
      </c>
      <c r="G682" s="157" t="e">
        <f>IF('IOC Input'!#REF!="","",'IOC Input'!#REF!)</f>
        <v>#REF!</v>
      </c>
      <c r="H682" s="163" t="e">
        <f>IF('IOC Input'!#REF!&gt;=50000,RIGHT('IOC Input'!#REF!,6),"")</f>
        <v>#REF!</v>
      </c>
      <c r="I682" s="164" t="e">
        <f>IF(I683="",J683,"")</f>
        <v>#REF!</v>
      </c>
      <c r="J682" s="165" t="e">
        <f>IF(J683="",I683,"")</f>
        <v>#REF!</v>
      </c>
      <c r="K682" s="166" t="e">
        <f>IF(SUM(I682:J682)&gt;0,1,0)</f>
        <v>#REF!</v>
      </c>
      <c r="L682" s="156"/>
      <c r="M682"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682" s="160" t="e">
        <f>VLOOKUP(M682,AccountFund_Tbl,2,FALSE)</f>
        <v>#REF!</v>
      </c>
    </row>
    <row r="683" spans="1:14" ht="15.75">
      <c r="A683" s="159" t="s">
        <v>198</v>
      </c>
      <c r="B683" s="160" t="str">
        <f>IF(B682="","",IF(B682&lt;&gt;"119530",119530,""))</f>
        <v/>
      </c>
      <c r="C683" s="160" t="e">
        <f>VLOOKUP(B683,AccountFund_Tbl,2,FALSE)</f>
        <v>#N/A</v>
      </c>
      <c r="D683" s="161"/>
      <c r="E683" s="159"/>
      <c r="F683" s="162">
        <f ca="1">TODAY()</f>
        <v>45355</v>
      </c>
      <c r="G683" s="157" t="e">
        <f>IF('IOC Input'!#REF!="","",'IOC Input'!#REF!)</f>
        <v>#REF!</v>
      </c>
      <c r="H683" s="163" t="e">
        <f>IF('IOC Input'!#REF!&gt;=50000,RIGHT('IOC Input'!#REF!,6),"")</f>
        <v>#REF!</v>
      </c>
      <c r="I683" s="164" t="e">
        <f>IF(AND('IOC Input'!#REF!="1195000",'IOC Input'!#REF!="C"),'IOC Input'!#REF!,"")</f>
        <v>#REF!</v>
      </c>
      <c r="J683" s="165" t="e">
        <f>IF(AND('IOC Input'!#REF!="1195000",'IOC Input'!#REF!="D"),'IOC Input'!#REF!,"")</f>
        <v>#REF!</v>
      </c>
      <c r="K683" s="166" t="e">
        <f t="shared" ref="K683:K690" si="73">IF(SUM(I683:J683)&gt;0,1,0)</f>
        <v>#REF!</v>
      </c>
      <c r="L683" s="156"/>
      <c r="M683" s="160" t="e">
        <f>IF(M682="","",IF(M682&lt;&gt;"119530",119530,""))</f>
        <v>#REF!</v>
      </c>
      <c r="N683" s="160" t="e">
        <f>VLOOKUP(M683,AccountFund_Tbl,2,FALSE)</f>
        <v>#REF!</v>
      </c>
    </row>
    <row r="684" spans="1:14" ht="15.75">
      <c r="A684" s="159"/>
      <c r="B684" s="167"/>
      <c r="C684" s="167"/>
      <c r="D684" s="161"/>
      <c r="E684" s="159"/>
      <c r="F684" s="162"/>
      <c r="G684" s="157"/>
      <c r="H684" s="163"/>
      <c r="I684" s="164"/>
      <c r="J684" s="165"/>
      <c r="K684" s="166">
        <f t="shared" si="73"/>
        <v>0</v>
      </c>
      <c r="L684" s="156"/>
      <c r="M684" s="156"/>
      <c r="N684" s="156"/>
    </row>
    <row r="685" spans="1:14" ht="15.75">
      <c r="A685" s="159"/>
      <c r="B685" s="167"/>
      <c r="C685" s="167"/>
      <c r="D685" s="161"/>
      <c r="E685" s="159"/>
      <c r="F685" s="162"/>
      <c r="G685" s="157"/>
      <c r="H685" s="163"/>
      <c r="I685" s="164"/>
      <c r="J685" s="165"/>
      <c r="K685" s="166">
        <f t="shared" si="73"/>
        <v>0</v>
      </c>
      <c r="L685" s="156"/>
      <c r="M685" s="156"/>
      <c r="N685" s="156"/>
    </row>
    <row r="686" spans="1:14" ht="15.75">
      <c r="A686" s="159"/>
      <c r="B686" s="167"/>
      <c r="C686" s="167"/>
      <c r="D686" s="161"/>
      <c r="E686" s="159"/>
      <c r="F686" s="162"/>
      <c r="G686" s="157"/>
      <c r="H686" s="163"/>
      <c r="I686" s="164"/>
      <c r="J686" s="165"/>
      <c r="K686" s="166">
        <f t="shared" si="73"/>
        <v>0</v>
      </c>
      <c r="L686" s="156"/>
      <c r="M686" s="156"/>
      <c r="N686" s="156"/>
    </row>
    <row r="687" spans="1:14" ht="15.75">
      <c r="K687" s="166">
        <f t="shared" si="73"/>
        <v>0</v>
      </c>
    </row>
    <row r="688" spans="1:14" ht="15.75">
      <c r="K688" s="166">
        <f t="shared" si="73"/>
        <v>0</v>
      </c>
    </row>
    <row r="689" spans="1:14" ht="15.75">
      <c r="K689" s="166">
        <f t="shared" si="73"/>
        <v>0</v>
      </c>
    </row>
    <row r="690" spans="1:14" ht="15.75">
      <c r="A690" t="s">
        <v>199</v>
      </c>
      <c r="K690" s="166">
        <f t="shared" si="73"/>
        <v>0</v>
      </c>
    </row>
    <row r="691" spans="1:14" ht="15.75">
      <c r="A691" s="159" t="s">
        <v>198</v>
      </c>
      <c r="B691" s="160" t="str">
        <f>IF(ISERROR(M691),"",M691)</f>
        <v/>
      </c>
      <c r="C691" s="160" t="e">
        <f>VLOOKUP(B691,AccountFund_Tbl,2,FALSE)</f>
        <v>#N/A</v>
      </c>
      <c r="D691" s="161"/>
      <c r="E691" s="159"/>
      <c r="F691" s="162">
        <f ca="1">TODAY()</f>
        <v>45355</v>
      </c>
      <c r="G691" s="157" t="e">
        <f>IF('IOC Input'!#REF!="","",'IOC Input'!#REF!)</f>
        <v>#REF!</v>
      </c>
      <c r="H691" s="163" t="e">
        <f>IF('IOC Input'!#REF!&gt;=50000,RIGHT('IOC Input'!#REF!,6),"")</f>
        <v>#REF!</v>
      </c>
      <c r="I691" s="164" t="e">
        <f>IF(I692="",J692,"")</f>
        <v>#REF!</v>
      </c>
      <c r="J691" s="165" t="e">
        <f>IF(J692="",I692,"")</f>
        <v>#REF!</v>
      </c>
      <c r="K691" s="166" t="e">
        <f>IF(SUM(I691:J691)&gt;0,1,0)</f>
        <v>#REF!</v>
      </c>
      <c r="L691" s="156"/>
      <c r="M691"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691" s="160" t="e">
        <f>VLOOKUP(M691,AccountFund_Tbl,2,FALSE)</f>
        <v>#REF!</v>
      </c>
    </row>
    <row r="692" spans="1:14" ht="15.75">
      <c r="A692" s="159" t="s">
        <v>198</v>
      </c>
      <c r="B692" s="160" t="str">
        <f>IF(B691="","",IF(B691&lt;&gt;"119530",119530,""))</f>
        <v/>
      </c>
      <c r="C692" s="160" t="e">
        <f>VLOOKUP(B692,AccountFund_Tbl,2,FALSE)</f>
        <v>#N/A</v>
      </c>
      <c r="D692" s="161"/>
      <c r="E692" s="159"/>
      <c r="F692" s="162">
        <f ca="1">TODAY()</f>
        <v>45355</v>
      </c>
      <c r="G692" s="157" t="e">
        <f>IF('IOC Input'!#REF!="","",'IOC Input'!#REF!)</f>
        <v>#REF!</v>
      </c>
      <c r="H692" s="163" t="e">
        <f>IF('IOC Input'!#REF!&gt;=50000,RIGHT('IOC Input'!#REF!,6),"")</f>
        <v>#REF!</v>
      </c>
      <c r="I692" s="164" t="e">
        <f>IF(AND('IOC Input'!#REF!="1195000",'IOC Input'!#REF!="C"),'IOC Input'!#REF!,"")</f>
        <v>#REF!</v>
      </c>
      <c r="J692" s="165" t="e">
        <f>IF(AND('IOC Input'!#REF!="1195000",'IOC Input'!#REF!="D"),'IOC Input'!#REF!,"")</f>
        <v>#REF!</v>
      </c>
      <c r="K692" s="166" t="e">
        <f t="shared" ref="K692:K699" si="74">IF(SUM(I692:J692)&gt;0,1,0)</f>
        <v>#REF!</v>
      </c>
      <c r="L692" s="156"/>
      <c r="M692" s="160" t="e">
        <f>IF(M691="","",IF(M691&lt;&gt;"119530",119530,""))</f>
        <v>#REF!</v>
      </c>
      <c r="N692" s="160" t="e">
        <f>VLOOKUP(M692,AccountFund_Tbl,2,FALSE)</f>
        <v>#REF!</v>
      </c>
    </row>
    <row r="693" spans="1:14" ht="15.75">
      <c r="A693" s="159"/>
      <c r="B693" s="167"/>
      <c r="C693" s="167"/>
      <c r="D693" s="161"/>
      <c r="E693" s="159"/>
      <c r="F693" s="162"/>
      <c r="G693" s="157"/>
      <c r="H693" s="163"/>
      <c r="I693" s="164"/>
      <c r="J693" s="165"/>
      <c r="K693" s="166">
        <f t="shared" si="74"/>
        <v>0</v>
      </c>
      <c r="L693" s="156"/>
      <c r="M693" s="156"/>
      <c r="N693" s="156"/>
    </row>
    <row r="694" spans="1:14" ht="15.75">
      <c r="A694" s="159"/>
      <c r="B694" s="167"/>
      <c r="C694" s="167"/>
      <c r="D694" s="161"/>
      <c r="E694" s="159"/>
      <c r="F694" s="162"/>
      <c r="G694" s="157"/>
      <c r="H694" s="163"/>
      <c r="I694" s="164"/>
      <c r="J694" s="165"/>
      <c r="K694" s="166">
        <f t="shared" si="74"/>
        <v>0</v>
      </c>
      <c r="L694" s="156"/>
      <c r="M694" s="156"/>
      <c r="N694" s="156"/>
    </row>
    <row r="695" spans="1:14" ht="15.75">
      <c r="A695" s="159"/>
      <c r="B695" s="167"/>
      <c r="C695" s="167"/>
      <c r="D695" s="161"/>
      <c r="E695" s="159"/>
      <c r="F695" s="162"/>
      <c r="G695" s="157"/>
      <c r="H695" s="163"/>
      <c r="I695" s="164"/>
      <c r="J695" s="165"/>
      <c r="K695" s="166">
        <f t="shared" si="74"/>
        <v>0</v>
      </c>
      <c r="L695" s="156"/>
      <c r="M695" s="156"/>
      <c r="N695" s="156"/>
    </row>
    <row r="696" spans="1:14" ht="15.75">
      <c r="K696" s="166">
        <f t="shared" si="74"/>
        <v>0</v>
      </c>
    </row>
    <row r="697" spans="1:14" ht="15.75">
      <c r="K697" s="166">
        <f t="shared" si="74"/>
        <v>0</v>
      </c>
    </row>
    <row r="698" spans="1:14" ht="15.75">
      <c r="K698" s="166">
        <f t="shared" si="74"/>
        <v>0</v>
      </c>
    </row>
    <row r="699" spans="1:14" ht="15.75">
      <c r="A699" t="s">
        <v>199</v>
      </c>
      <c r="K699" s="166">
        <f t="shared" si="74"/>
        <v>0</v>
      </c>
    </row>
    <row r="700" spans="1:14" ht="15.75">
      <c r="A700" s="159" t="s">
        <v>198</v>
      </c>
      <c r="B700" s="160" t="str">
        <f>IF(ISERROR(M700),"",M700)</f>
        <v/>
      </c>
      <c r="C700" s="160" t="e">
        <f>VLOOKUP(B700,AccountFund_Tbl,2,FALSE)</f>
        <v>#N/A</v>
      </c>
      <c r="D700" s="161"/>
      <c r="E700" s="159"/>
      <c r="F700" s="162">
        <f ca="1">TODAY()</f>
        <v>45355</v>
      </c>
      <c r="G700" s="157" t="e">
        <f>IF('IOC Input'!#REF!="","",'IOC Input'!#REF!)</f>
        <v>#REF!</v>
      </c>
      <c r="H700" s="163" t="e">
        <f>IF('IOC Input'!#REF!&gt;=50000,RIGHT('IOC Input'!#REF!,6),"")</f>
        <v>#REF!</v>
      </c>
      <c r="I700" s="164" t="e">
        <f>IF(I701="",J701,"")</f>
        <v>#REF!</v>
      </c>
      <c r="J700" s="165" t="e">
        <f>IF(J701="",I701,"")</f>
        <v>#REF!</v>
      </c>
      <c r="K700" s="166" t="e">
        <f>IF(SUM(I700:J700)&gt;0,1,0)</f>
        <v>#REF!</v>
      </c>
      <c r="L700" s="156"/>
      <c r="M700"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700" s="160" t="e">
        <f>VLOOKUP(M700,AccountFund_Tbl,2,FALSE)</f>
        <v>#REF!</v>
      </c>
    </row>
    <row r="701" spans="1:14" ht="15.75">
      <c r="A701" s="159" t="s">
        <v>198</v>
      </c>
      <c r="B701" s="160" t="str">
        <f>IF(B700="","",IF(B700&lt;&gt;"119530",119530,""))</f>
        <v/>
      </c>
      <c r="C701" s="160" t="e">
        <f>VLOOKUP(B701,AccountFund_Tbl,2,FALSE)</f>
        <v>#N/A</v>
      </c>
      <c r="D701" s="161"/>
      <c r="E701" s="159"/>
      <c r="F701" s="162">
        <f ca="1">TODAY()</f>
        <v>45355</v>
      </c>
      <c r="G701" s="157" t="e">
        <f>IF('IOC Input'!#REF!="","",'IOC Input'!#REF!)</f>
        <v>#REF!</v>
      </c>
      <c r="H701" s="163" t="e">
        <f>IF('IOC Input'!#REF!&gt;=50000,RIGHT('IOC Input'!#REF!,6),"")</f>
        <v>#REF!</v>
      </c>
      <c r="I701" s="164" t="e">
        <f>IF(AND('IOC Input'!#REF!="1195000",'IOC Input'!#REF!="C"),'IOC Input'!#REF!,"")</f>
        <v>#REF!</v>
      </c>
      <c r="J701" s="165" t="e">
        <f>IF(AND('IOC Input'!#REF!="1195000",'IOC Input'!#REF!="D"),'IOC Input'!#REF!,"")</f>
        <v>#REF!</v>
      </c>
      <c r="K701" s="166" t="e">
        <f t="shared" ref="K701:K708" si="75">IF(SUM(I701:J701)&gt;0,1,0)</f>
        <v>#REF!</v>
      </c>
      <c r="L701" s="156"/>
      <c r="M701" s="160" t="e">
        <f>IF(M700="","",IF(M700&lt;&gt;"119530",119530,""))</f>
        <v>#REF!</v>
      </c>
      <c r="N701" s="160" t="e">
        <f>VLOOKUP(M701,AccountFund_Tbl,2,FALSE)</f>
        <v>#REF!</v>
      </c>
    </row>
    <row r="702" spans="1:14" ht="15.75">
      <c r="A702" s="159"/>
      <c r="B702" s="167"/>
      <c r="C702" s="167"/>
      <c r="D702" s="161"/>
      <c r="E702" s="159"/>
      <c r="F702" s="162"/>
      <c r="G702" s="157"/>
      <c r="H702" s="163"/>
      <c r="I702" s="164"/>
      <c r="J702" s="165"/>
      <c r="K702" s="166">
        <f t="shared" si="75"/>
        <v>0</v>
      </c>
      <c r="L702" s="156"/>
      <c r="M702" s="156"/>
      <c r="N702" s="156"/>
    </row>
    <row r="703" spans="1:14" ht="15.75">
      <c r="A703" s="159"/>
      <c r="B703" s="167"/>
      <c r="C703" s="167"/>
      <c r="D703" s="161"/>
      <c r="E703" s="159"/>
      <c r="F703" s="162"/>
      <c r="G703" s="157"/>
      <c r="H703" s="163"/>
      <c r="I703" s="164"/>
      <c r="J703" s="165"/>
      <c r="K703" s="166">
        <f t="shared" si="75"/>
        <v>0</v>
      </c>
      <c r="L703" s="156"/>
      <c r="M703" s="156"/>
      <c r="N703" s="156"/>
    </row>
    <row r="704" spans="1:14" ht="15.75">
      <c r="A704" s="159"/>
      <c r="B704" s="167"/>
      <c r="C704" s="167"/>
      <c r="D704" s="161"/>
      <c r="E704" s="159"/>
      <c r="F704" s="162"/>
      <c r="G704" s="157"/>
      <c r="H704" s="163"/>
      <c r="I704" s="164"/>
      <c r="J704" s="165"/>
      <c r="K704" s="166">
        <f t="shared" si="75"/>
        <v>0</v>
      </c>
      <c r="L704" s="156"/>
      <c r="M704" s="156"/>
      <c r="N704" s="156"/>
    </row>
    <row r="705" spans="1:14" ht="15.75">
      <c r="K705" s="166">
        <f t="shared" si="75"/>
        <v>0</v>
      </c>
    </row>
    <row r="706" spans="1:14" ht="15.75">
      <c r="K706" s="166">
        <f t="shared" si="75"/>
        <v>0</v>
      </c>
    </row>
    <row r="707" spans="1:14" ht="15.75">
      <c r="K707" s="166">
        <f t="shared" si="75"/>
        <v>0</v>
      </c>
    </row>
    <row r="708" spans="1:14" ht="15.75">
      <c r="A708" t="s">
        <v>199</v>
      </c>
      <c r="K708" s="166">
        <f t="shared" si="75"/>
        <v>0</v>
      </c>
    </row>
    <row r="709" spans="1:14" ht="15.75">
      <c r="A709" s="159" t="s">
        <v>198</v>
      </c>
      <c r="B709" s="160" t="str">
        <f>IF(ISERROR(M709),"",M709)</f>
        <v/>
      </c>
      <c r="C709" s="160" t="e">
        <f>VLOOKUP(B709,AccountFund_Tbl,2,FALSE)</f>
        <v>#N/A</v>
      </c>
      <c r="D709" s="161"/>
      <c r="E709" s="159"/>
      <c r="F709" s="162">
        <f ca="1">TODAY()</f>
        <v>45355</v>
      </c>
      <c r="G709" s="157" t="e">
        <f>IF('IOC Input'!#REF!="","",'IOC Input'!#REF!)</f>
        <v>#REF!</v>
      </c>
      <c r="H709" s="163" t="e">
        <f>IF('IOC Input'!#REF!&gt;=50000,RIGHT('IOC Input'!#REF!,6),"")</f>
        <v>#REF!</v>
      </c>
      <c r="I709" s="164" t="e">
        <f>IF(I710="",J710,"")</f>
        <v>#REF!</v>
      </c>
      <c r="J709" s="165" t="e">
        <f>IF(J710="",I710,"")</f>
        <v>#REF!</v>
      </c>
      <c r="K709" s="166" t="e">
        <f>IF(SUM(I709:J709)&gt;0,1,0)</f>
        <v>#REF!</v>
      </c>
      <c r="L709" s="156"/>
      <c r="M709"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709" s="160" t="e">
        <f>VLOOKUP(M709,AccountFund_Tbl,2,FALSE)</f>
        <v>#REF!</v>
      </c>
    </row>
    <row r="710" spans="1:14" ht="15.75">
      <c r="A710" s="159" t="s">
        <v>198</v>
      </c>
      <c r="B710" s="160" t="str">
        <f>IF(B709="","",IF(B709&lt;&gt;"119530",119530,""))</f>
        <v/>
      </c>
      <c r="C710" s="160" t="e">
        <f>VLOOKUP(B710,AccountFund_Tbl,2,FALSE)</f>
        <v>#N/A</v>
      </c>
      <c r="D710" s="161"/>
      <c r="E710" s="159"/>
      <c r="F710" s="162">
        <f ca="1">TODAY()</f>
        <v>45355</v>
      </c>
      <c r="G710" s="157" t="e">
        <f>IF('IOC Input'!#REF!="","",'IOC Input'!#REF!)</f>
        <v>#REF!</v>
      </c>
      <c r="H710" s="163" t="e">
        <f>IF('IOC Input'!#REF!&gt;=50000,RIGHT('IOC Input'!#REF!,6),"")</f>
        <v>#REF!</v>
      </c>
      <c r="I710" s="164" t="e">
        <f>IF(AND('IOC Input'!#REF!="1195000",'IOC Input'!#REF!="C"),'IOC Input'!#REF!,"")</f>
        <v>#REF!</v>
      </c>
      <c r="J710" s="165" t="e">
        <f>IF(AND('IOC Input'!#REF!="1195000",'IOC Input'!#REF!="D"),'IOC Input'!#REF!,"")</f>
        <v>#REF!</v>
      </c>
      <c r="K710" s="166" t="e">
        <f t="shared" ref="K710:K717" si="76">IF(SUM(I710:J710)&gt;0,1,0)</f>
        <v>#REF!</v>
      </c>
      <c r="L710" s="156"/>
      <c r="M710" s="160" t="e">
        <f>IF(M709="","",IF(M709&lt;&gt;"119530",119530,""))</f>
        <v>#REF!</v>
      </c>
      <c r="N710" s="160" t="e">
        <f>VLOOKUP(M710,AccountFund_Tbl,2,FALSE)</f>
        <v>#REF!</v>
      </c>
    </row>
    <row r="711" spans="1:14" ht="15.75">
      <c r="A711" s="159"/>
      <c r="B711" s="167"/>
      <c r="C711" s="167"/>
      <c r="D711" s="161"/>
      <c r="E711" s="159"/>
      <c r="F711" s="162"/>
      <c r="G711" s="157"/>
      <c r="H711" s="163"/>
      <c r="I711" s="164"/>
      <c r="J711" s="165"/>
      <c r="K711" s="166">
        <f t="shared" si="76"/>
        <v>0</v>
      </c>
      <c r="L711" s="156"/>
      <c r="M711" s="156"/>
      <c r="N711" s="156"/>
    </row>
    <row r="712" spans="1:14" ht="15.75">
      <c r="A712" s="159"/>
      <c r="B712" s="167"/>
      <c r="C712" s="167"/>
      <c r="D712" s="161"/>
      <c r="E712" s="159"/>
      <c r="F712" s="162"/>
      <c r="G712" s="157"/>
      <c r="H712" s="163"/>
      <c r="I712" s="164"/>
      <c r="J712" s="165"/>
      <c r="K712" s="166">
        <f t="shared" si="76"/>
        <v>0</v>
      </c>
      <c r="L712" s="156"/>
      <c r="M712" s="156"/>
      <c r="N712" s="156"/>
    </row>
    <row r="713" spans="1:14" ht="15.75">
      <c r="A713" s="159"/>
      <c r="B713" s="167"/>
      <c r="C713" s="167"/>
      <c r="D713" s="161"/>
      <c r="E713" s="159"/>
      <c r="F713" s="162"/>
      <c r="G713" s="157"/>
      <c r="H713" s="163"/>
      <c r="I713" s="164"/>
      <c r="J713" s="165"/>
      <c r="K713" s="166">
        <f t="shared" si="76"/>
        <v>0</v>
      </c>
      <c r="L713" s="156"/>
      <c r="M713" s="156"/>
      <c r="N713" s="156"/>
    </row>
    <row r="714" spans="1:14" ht="15.75">
      <c r="K714" s="166">
        <f t="shared" si="76"/>
        <v>0</v>
      </c>
    </row>
    <row r="715" spans="1:14" ht="15.75">
      <c r="K715" s="166">
        <f t="shared" si="76"/>
        <v>0</v>
      </c>
    </row>
    <row r="716" spans="1:14" ht="15.75">
      <c r="K716" s="166">
        <f t="shared" si="76"/>
        <v>0</v>
      </c>
    </row>
    <row r="717" spans="1:14" ht="15.75">
      <c r="A717" t="s">
        <v>199</v>
      </c>
      <c r="K717" s="166">
        <f t="shared" si="76"/>
        <v>0</v>
      </c>
    </row>
    <row r="718" spans="1:14" ht="15.75">
      <c r="A718" s="159" t="s">
        <v>198</v>
      </c>
      <c r="B718" s="160" t="str">
        <f>IF(ISERROR(M718),"",M718)</f>
        <v/>
      </c>
      <c r="C718" s="160" t="e">
        <f>VLOOKUP(B718,AccountFund_Tbl,2,FALSE)</f>
        <v>#N/A</v>
      </c>
      <c r="D718" s="161"/>
      <c r="E718" s="159"/>
      <c r="F718" s="162">
        <f ca="1">TODAY()</f>
        <v>45355</v>
      </c>
      <c r="G718" s="157" t="e">
        <f>IF('IOC Input'!#REF!="","",'IOC Input'!#REF!)</f>
        <v>#REF!</v>
      </c>
      <c r="H718" s="163" t="e">
        <f>IF('IOC Input'!#REF!&gt;=50000,RIGHT('IOC Input'!#REF!,6),"")</f>
        <v>#REF!</v>
      </c>
      <c r="I718" s="164" t="e">
        <f>IF(I719="",J719,"")</f>
        <v>#REF!</v>
      </c>
      <c r="J718" s="165" t="e">
        <f>IF(J719="",I719,"")</f>
        <v>#REF!</v>
      </c>
      <c r="K718" s="166" t="e">
        <f>IF(SUM(I718:J718)&gt;0,1,0)</f>
        <v>#REF!</v>
      </c>
      <c r="L718" s="156"/>
      <c r="M718"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718" s="160" t="e">
        <f>VLOOKUP(M718,AccountFund_Tbl,2,FALSE)</f>
        <v>#REF!</v>
      </c>
    </row>
    <row r="719" spans="1:14" ht="15.75">
      <c r="A719" s="159" t="s">
        <v>198</v>
      </c>
      <c r="B719" s="160" t="str">
        <f>IF(B718="","",IF(B718&lt;&gt;"119530",119530,""))</f>
        <v/>
      </c>
      <c r="C719" s="160" t="e">
        <f>VLOOKUP(B719,AccountFund_Tbl,2,FALSE)</f>
        <v>#N/A</v>
      </c>
      <c r="D719" s="161"/>
      <c r="E719" s="159"/>
      <c r="F719" s="162">
        <f ca="1">TODAY()</f>
        <v>45355</v>
      </c>
      <c r="G719" s="157" t="e">
        <f>IF('IOC Input'!#REF!="","",'IOC Input'!#REF!)</f>
        <v>#REF!</v>
      </c>
      <c r="H719" s="163" t="e">
        <f>IF('IOC Input'!#REF!&gt;=50000,RIGHT('IOC Input'!#REF!,6),"")</f>
        <v>#REF!</v>
      </c>
      <c r="I719" s="164" t="e">
        <f>IF(AND('IOC Input'!#REF!="1195000",'IOC Input'!#REF!="C"),'IOC Input'!#REF!,"")</f>
        <v>#REF!</v>
      </c>
      <c r="J719" s="165" t="e">
        <f>IF(AND('IOC Input'!#REF!="1195000",'IOC Input'!#REF!="D"),'IOC Input'!#REF!,"")</f>
        <v>#REF!</v>
      </c>
      <c r="K719" s="166" t="e">
        <f t="shared" ref="K719:K726" si="77">IF(SUM(I719:J719)&gt;0,1,0)</f>
        <v>#REF!</v>
      </c>
      <c r="L719" s="156"/>
      <c r="M719" s="160" t="e">
        <f>IF(M718="","",IF(M718&lt;&gt;"119530",119530,""))</f>
        <v>#REF!</v>
      </c>
      <c r="N719" s="160" t="e">
        <f>VLOOKUP(M719,AccountFund_Tbl,2,FALSE)</f>
        <v>#REF!</v>
      </c>
    </row>
    <row r="720" spans="1:14" ht="15.75">
      <c r="A720" s="159"/>
      <c r="B720" s="167"/>
      <c r="C720" s="167"/>
      <c r="D720" s="161"/>
      <c r="E720" s="159"/>
      <c r="F720" s="162"/>
      <c r="G720" s="157"/>
      <c r="H720" s="163"/>
      <c r="I720" s="164"/>
      <c r="J720" s="165"/>
      <c r="K720" s="166">
        <f t="shared" si="77"/>
        <v>0</v>
      </c>
      <c r="L720" s="156"/>
      <c r="M720" s="156"/>
      <c r="N720" s="156"/>
    </row>
    <row r="721" spans="1:14" ht="15.75">
      <c r="A721" s="159"/>
      <c r="B721" s="167"/>
      <c r="C721" s="167"/>
      <c r="D721" s="161"/>
      <c r="E721" s="159"/>
      <c r="F721" s="162"/>
      <c r="G721" s="157"/>
      <c r="H721" s="163"/>
      <c r="I721" s="164"/>
      <c r="J721" s="165"/>
      <c r="K721" s="166">
        <f t="shared" si="77"/>
        <v>0</v>
      </c>
      <c r="L721" s="156"/>
      <c r="M721" s="156"/>
      <c r="N721" s="156"/>
    </row>
    <row r="722" spans="1:14" ht="15.75">
      <c r="A722" s="159"/>
      <c r="B722" s="167"/>
      <c r="C722" s="167"/>
      <c r="D722" s="161"/>
      <c r="E722" s="159"/>
      <c r="F722" s="162"/>
      <c r="G722" s="157"/>
      <c r="H722" s="163"/>
      <c r="I722" s="164"/>
      <c r="J722" s="165"/>
      <c r="K722" s="166">
        <f t="shared" si="77"/>
        <v>0</v>
      </c>
      <c r="L722" s="156"/>
      <c r="M722" s="156"/>
      <c r="N722" s="156"/>
    </row>
    <row r="723" spans="1:14" ht="15.75">
      <c r="K723" s="166">
        <f t="shared" si="77"/>
        <v>0</v>
      </c>
    </row>
    <row r="724" spans="1:14" ht="15.75">
      <c r="K724" s="166">
        <f t="shared" si="77"/>
        <v>0</v>
      </c>
    </row>
    <row r="725" spans="1:14" ht="15.75">
      <c r="K725" s="166">
        <f t="shared" si="77"/>
        <v>0</v>
      </c>
    </row>
    <row r="726" spans="1:14" ht="15.75">
      <c r="A726" t="s">
        <v>199</v>
      </c>
      <c r="K726" s="166">
        <f t="shared" si="77"/>
        <v>0</v>
      </c>
    </row>
    <row r="727" spans="1:14" ht="15.75">
      <c r="A727" s="159" t="s">
        <v>198</v>
      </c>
      <c r="B727" s="160" t="str">
        <f>IF(ISERROR(M727),"",M727)</f>
        <v/>
      </c>
      <c r="C727" s="160" t="e">
        <f>VLOOKUP(B727,AccountFund_Tbl,2,FALSE)</f>
        <v>#N/A</v>
      </c>
      <c r="D727" s="161"/>
      <c r="E727" s="159"/>
      <c r="F727" s="162">
        <f ca="1">TODAY()</f>
        <v>45355</v>
      </c>
      <c r="G727" s="157" t="e">
        <f>IF('IOC Input'!#REF!="","",'IOC Input'!#REF!)</f>
        <v>#REF!</v>
      </c>
      <c r="H727" s="163" t="e">
        <f>IF('IOC Input'!#REF!&gt;=50000,RIGHT('IOC Input'!#REF!,6),"")</f>
        <v>#REF!</v>
      </c>
      <c r="I727" s="164" t="e">
        <f>IF(I728="",J728,"")</f>
        <v>#REF!</v>
      </c>
      <c r="J727" s="165" t="e">
        <f>IF(J728="",I728,"")</f>
        <v>#REF!</v>
      </c>
      <c r="K727" s="166" t="e">
        <f>IF(SUM(I727:J727)&gt;0,1,0)</f>
        <v>#REF!</v>
      </c>
      <c r="L727" s="156"/>
      <c r="M727"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727" s="160" t="e">
        <f>VLOOKUP(M727,AccountFund_Tbl,2,FALSE)</f>
        <v>#REF!</v>
      </c>
    </row>
    <row r="728" spans="1:14" ht="15.75">
      <c r="A728" s="159" t="s">
        <v>198</v>
      </c>
      <c r="B728" s="160" t="str">
        <f>IF(B727="","",IF(B727&lt;&gt;"119530",119530,""))</f>
        <v/>
      </c>
      <c r="C728" s="160" t="e">
        <f>VLOOKUP(B728,AccountFund_Tbl,2,FALSE)</f>
        <v>#N/A</v>
      </c>
      <c r="D728" s="161"/>
      <c r="E728" s="159"/>
      <c r="F728" s="162">
        <f ca="1">TODAY()</f>
        <v>45355</v>
      </c>
      <c r="G728" s="157" t="e">
        <f>IF('IOC Input'!#REF!="","",'IOC Input'!#REF!)</f>
        <v>#REF!</v>
      </c>
      <c r="H728" s="163" t="e">
        <f>IF('IOC Input'!#REF!&gt;=50000,RIGHT('IOC Input'!#REF!,6),"")</f>
        <v>#REF!</v>
      </c>
      <c r="I728" s="164" t="e">
        <f>IF(AND('IOC Input'!#REF!="1195000",'IOC Input'!#REF!="C"),'IOC Input'!#REF!,"")</f>
        <v>#REF!</v>
      </c>
      <c r="J728" s="165" t="e">
        <f>IF(AND('IOC Input'!#REF!="1195000",'IOC Input'!#REF!="D"),'IOC Input'!#REF!,"")</f>
        <v>#REF!</v>
      </c>
      <c r="K728" s="166" t="e">
        <f t="shared" ref="K728:K735" si="78">IF(SUM(I728:J728)&gt;0,1,0)</f>
        <v>#REF!</v>
      </c>
      <c r="L728" s="156"/>
      <c r="M728" s="160" t="e">
        <f>IF(M727="","",IF(M727&lt;&gt;"119530",119530,""))</f>
        <v>#REF!</v>
      </c>
      <c r="N728" s="160" t="e">
        <f>VLOOKUP(M728,AccountFund_Tbl,2,FALSE)</f>
        <v>#REF!</v>
      </c>
    </row>
    <row r="729" spans="1:14" ht="15.75">
      <c r="A729" s="159"/>
      <c r="B729" s="167"/>
      <c r="C729" s="167"/>
      <c r="D729" s="161"/>
      <c r="E729" s="159"/>
      <c r="F729" s="162"/>
      <c r="G729" s="157"/>
      <c r="H729" s="163"/>
      <c r="I729" s="164"/>
      <c r="J729" s="165"/>
      <c r="K729" s="166">
        <f t="shared" si="78"/>
        <v>0</v>
      </c>
      <c r="L729" s="156"/>
      <c r="M729" s="156"/>
      <c r="N729" s="156"/>
    </row>
    <row r="730" spans="1:14" ht="15.75">
      <c r="A730" s="159"/>
      <c r="B730" s="167"/>
      <c r="C730" s="167"/>
      <c r="D730" s="161"/>
      <c r="E730" s="159"/>
      <c r="F730" s="162"/>
      <c r="G730" s="157"/>
      <c r="H730" s="163"/>
      <c r="I730" s="164"/>
      <c r="J730" s="165"/>
      <c r="K730" s="166">
        <f t="shared" si="78"/>
        <v>0</v>
      </c>
      <c r="L730" s="156"/>
      <c r="M730" s="156"/>
      <c r="N730" s="156"/>
    </row>
    <row r="731" spans="1:14" ht="15.75">
      <c r="A731" s="159"/>
      <c r="B731" s="167"/>
      <c r="C731" s="167"/>
      <c r="D731" s="161"/>
      <c r="E731" s="159"/>
      <c r="F731" s="162"/>
      <c r="G731" s="157"/>
      <c r="H731" s="163"/>
      <c r="I731" s="164"/>
      <c r="J731" s="165"/>
      <c r="K731" s="166">
        <f t="shared" si="78"/>
        <v>0</v>
      </c>
      <c r="L731" s="156"/>
      <c r="M731" s="156"/>
      <c r="N731" s="156"/>
    </row>
    <row r="732" spans="1:14" ht="15.75">
      <c r="K732" s="166">
        <f t="shared" si="78"/>
        <v>0</v>
      </c>
    </row>
    <row r="733" spans="1:14" ht="15.75">
      <c r="K733" s="166">
        <f t="shared" si="78"/>
        <v>0</v>
      </c>
    </row>
    <row r="734" spans="1:14" ht="15.75">
      <c r="K734" s="166">
        <f t="shared" si="78"/>
        <v>0</v>
      </c>
    </row>
    <row r="735" spans="1:14" ht="15.75">
      <c r="A735" t="s">
        <v>199</v>
      </c>
      <c r="K735" s="166">
        <f t="shared" si="78"/>
        <v>0</v>
      </c>
    </row>
    <row r="736" spans="1:14" ht="15.75">
      <c r="A736" s="159" t="s">
        <v>198</v>
      </c>
      <c r="B736" s="160" t="str">
        <f>IF(ISERROR(M736),"",M736)</f>
        <v/>
      </c>
      <c r="C736" s="160" t="e">
        <f>VLOOKUP(B736,AccountFund_Tbl,2,FALSE)</f>
        <v>#N/A</v>
      </c>
      <c r="D736" s="161"/>
      <c r="E736" s="159"/>
      <c r="F736" s="162">
        <f ca="1">TODAY()</f>
        <v>45355</v>
      </c>
      <c r="G736" s="157" t="e">
        <f>IF('IOC Input'!#REF!="","",'IOC Input'!#REF!)</f>
        <v>#REF!</v>
      </c>
      <c r="H736" s="163" t="e">
        <f>IF('IOC Input'!#REF!&gt;=50000,RIGHT('IOC Input'!#REF!,6),"")</f>
        <v>#REF!</v>
      </c>
      <c r="I736" s="164" t="e">
        <f>IF(I737="",J737,"")</f>
        <v>#REF!</v>
      </c>
      <c r="J736" s="165" t="e">
        <f>IF(J737="",I737,"")</f>
        <v>#REF!</v>
      </c>
      <c r="K736" s="166" t="e">
        <f>IF(SUM(I736:J736)&gt;0,1,0)</f>
        <v>#REF!</v>
      </c>
      <c r="L736" s="156"/>
      <c r="M736"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736" s="160" t="e">
        <f>VLOOKUP(M736,AccountFund_Tbl,2,FALSE)</f>
        <v>#REF!</v>
      </c>
    </row>
    <row r="737" spans="1:14" ht="15.75">
      <c r="A737" s="159" t="s">
        <v>198</v>
      </c>
      <c r="B737" s="160" t="str">
        <f>IF(B736="","",IF(B736&lt;&gt;"119530",119530,""))</f>
        <v/>
      </c>
      <c r="C737" s="160" t="e">
        <f>VLOOKUP(B737,AccountFund_Tbl,2,FALSE)</f>
        <v>#N/A</v>
      </c>
      <c r="D737" s="161"/>
      <c r="E737" s="159"/>
      <c r="F737" s="162">
        <f ca="1">TODAY()</f>
        <v>45355</v>
      </c>
      <c r="G737" s="157" t="e">
        <f>IF('IOC Input'!#REF!="","",'IOC Input'!#REF!)</f>
        <v>#REF!</v>
      </c>
      <c r="H737" s="163" t="e">
        <f>IF('IOC Input'!#REF!&gt;=50000,RIGHT('IOC Input'!#REF!,6),"")</f>
        <v>#REF!</v>
      </c>
      <c r="I737" s="164" t="e">
        <f>IF(AND('IOC Input'!#REF!="1195000",'IOC Input'!#REF!="C"),'IOC Input'!#REF!,"")</f>
        <v>#REF!</v>
      </c>
      <c r="J737" s="165" t="e">
        <f>IF(AND('IOC Input'!#REF!="1195000",'IOC Input'!#REF!="D"),'IOC Input'!#REF!,"")</f>
        <v>#REF!</v>
      </c>
      <c r="K737" s="166" t="e">
        <f t="shared" ref="K737:K744" si="79">IF(SUM(I737:J737)&gt;0,1,0)</f>
        <v>#REF!</v>
      </c>
      <c r="L737" s="156"/>
      <c r="M737" s="160" t="e">
        <f>IF(M736="","",IF(M736&lt;&gt;"119530",119530,""))</f>
        <v>#REF!</v>
      </c>
      <c r="N737" s="160" t="e">
        <f>VLOOKUP(M737,AccountFund_Tbl,2,FALSE)</f>
        <v>#REF!</v>
      </c>
    </row>
    <row r="738" spans="1:14" ht="15.75">
      <c r="A738" s="159"/>
      <c r="B738" s="167"/>
      <c r="C738" s="167"/>
      <c r="D738" s="161"/>
      <c r="E738" s="159"/>
      <c r="F738" s="162"/>
      <c r="G738" s="157"/>
      <c r="H738" s="163"/>
      <c r="I738" s="164"/>
      <c r="J738" s="165"/>
      <c r="K738" s="166">
        <f t="shared" si="79"/>
        <v>0</v>
      </c>
      <c r="L738" s="156"/>
      <c r="M738" s="156"/>
      <c r="N738" s="156"/>
    </row>
    <row r="739" spans="1:14" ht="15.75">
      <c r="A739" s="159"/>
      <c r="B739" s="167"/>
      <c r="C739" s="167"/>
      <c r="D739" s="161"/>
      <c r="E739" s="159"/>
      <c r="F739" s="162"/>
      <c r="G739" s="157"/>
      <c r="H739" s="163"/>
      <c r="I739" s="164"/>
      <c r="J739" s="165"/>
      <c r="K739" s="166">
        <f t="shared" si="79"/>
        <v>0</v>
      </c>
      <c r="L739" s="156"/>
      <c r="M739" s="156"/>
      <c r="N739" s="156"/>
    </row>
    <row r="740" spans="1:14" ht="15.75">
      <c r="A740" s="159"/>
      <c r="B740" s="167"/>
      <c r="C740" s="167"/>
      <c r="D740" s="161"/>
      <c r="E740" s="159"/>
      <c r="F740" s="162"/>
      <c r="G740" s="157"/>
      <c r="H740" s="163"/>
      <c r="I740" s="164"/>
      <c r="J740" s="165"/>
      <c r="K740" s="166">
        <f t="shared" si="79"/>
        <v>0</v>
      </c>
      <c r="L740" s="156"/>
      <c r="M740" s="156"/>
      <c r="N740" s="156"/>
    </row>
    <row r="741" spans="1:14" ht="15.75">
      <c r="K741" s="166">
        <f t="shared" si="79"/>
        <v>0</v>
      </c>
    </row>
    <row r="742" spans="1:14" ht="15.75">
      <c r="K742" s="166">
        <f t="shared" si="79"/>
        <v>0</v>
      </c>
    </row>
    <row r="743" spans="1:14" ht="15.75">
      <c r="K743" s="166">
        <f t="shared" si="79"/>
        <v>0</v>
      </c>
    </row>
    <row r="744" spans="1:14" ht="15.75">
      <c r="A744" t="s">
        <v>199</v>
      </c>
      <c r="K744" s="166">
        <f t="shared" si="79"/>
        <v>0</v>
      </c>
    </row>
    <row r="745" spans="1:14" ht="15.75">
      <c r="A745" s="159" t="s">
        <v>198</v>
      </c>
      <c r="B745" s="160" t="str">
        <f>IF(ISERROR(M745),"",M745)</f>
        <v/>
      </c>
      <c r="C745" s="160" t="e">
        <f>VLOOKUP(B745,AccountFund_Tbl,2,FALSE)</f>
        <v>#N/A</v>
      </c>
      <c r="D745" s="161"/>
      <c r="E745" s="159"/>
      <c r="F745" s="162">
        <f ca="1">TODAY()</f>
        <v>45355</v>
      </c>
      <c r="G745" s="157" t="e">
        <f>IF('IOC Input'!#REF!="","",'IOC Input'!#REF!)</f>
        <v>#REF!</v>
      </c>
      <c r="H745" s="163" t="e">
        <f>IF('IOC Input'!#REF!&gt;=50000,RIGHT('IOC Input'!#REF!,6),"")</f>
        <v>#REF!</v>
      </c>
      <c r="I745" s="164" t="e">
        <f>IF(I746="",J746,"")</f>
        <v>#REF!</v>
      </c>
      <c r="J745" s="165" t="e">
        <f>IF(J746="",I746,"")</f>
        <v>#REF!</v>
      </c>
      <c r="K745" s="166" t="e">
        <f>IF(SUM(I745:J745)&gt;0,1,0)</f>
        <v>#REF!</v>
      </c>
      <c r="L745" s="156"/>
      <c r="M745"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745" s="160" t="e">
        <f>VLOOKUP(M745,AccountFund_Tbl,2,FALSE)</f>
        <v>#REF!</v>
      </c>
    </row>
    <row r="746" spans="1:14" ht="15.75">
      <c r="A746" s="159" t="s">
        <v>198</v>
      </c>
      <c r="B746" s="160" t="str">
        <f>IF(B745="","",IF(B745&lt;&gt;"119530",119530,""))</f>
        <v/>
      </c>
      <c r="C746" s="160" t="e">
        <f>VLOOKUP(B746,AccountFund_Tbl,2,FALSE)</f>
        <v>#N/A</v>
      </c>
      <c r="D746" s="161"/>
      <c r="E746" s="159"/>
      <c r="F746" s="162">
        <f ca="1">TODAY()</f>
        <v>45355</v>
      </c>
      <c r="G746" s="157" t="e">
        <f>IF('IOC Input'!#REF!="","",'IOC Input'!#REF!)</f>
        <v>#REF!</v>
      </c>
      <c r="H746" s="163" t="e">
        <f>IF('IOC Input'!#REF!&gt;=50000,RIGHT('IOC Input'!#REF!,6),"")</f>
        <v>#REF!</v>
      </c>
      <c r="I746" s="164" t="e">
        <f>IF(AND('IOC Input'!#REF!="1195000",'IOC Input'!#REF!="C"),'IOC Input'!#REF!,"")</f>
        <v>#REF!</v>
      </c>
      <c r="J746" s="165" t="e">
        <f>IF(AND('IOC Input'!#REF!="1195000",'IOC Input'!#REF!="D"),'IOC Input'!#REF!,"")</f>
        <v>#REF!</v>
      </c>
      <c r="K746" s="166" t="e">
        <f t="shared" ref="K746:K753" si="80">IF(SUM(I746:J746)&gt;0,1,0)</f>
        <v>#REF!</v>
      </c>
      <c r="L746" s="156"/>
      <c r="M746" s="160" t="e">
        <f>IF(M745="","",IF(M745&lt;&gt;"119530",119530,""))</f>
        <v>#REF!</v>
      </c>
      <c r="N746" s="160" t="e">
        <f>VLOOKUP(M746,AccountFund_Tbl,2,FALSE)</f>
        <v>#REF!</v>
      </c>
    </row>
    <row r="747" spans="1:14" ht="15.75">
      <c r="A747" s="159"/>
      <c r="B747" s="167"/>
      <c r="C747" s="167"/>
      <c r="D747" s="161"/>
      <c r="E747" s="159"/>
      <c r="F747" s="162"/>
      <c r="G747" s="157"/>
      <c r="H747" s="163"/>
      <c r="I747" s="164"/>
      <c r="J747" s="165"/>
      <c r="K747" s="166">
        <f t="shared" si="80"/>
        <v>0</v>
      </c>
      <c r="L747" s="156"/>
      <c r="M747" s="156"/>
      <c r="N747" s="156"/>
    </row>
    <row r="748" spans="1:14" ht="15.75">
      <c r="A748" s="159"/>
      <c r="B748" s="167"/>
      <c r="C748" s="167"/>
      <c r="D748" s="161"/>
      <c r="E748" s="159"/>
      <c r="F748" s="162"/>
      <c r="G748" s="157"/>
      <c r="H748" s="163"/>
      <c r="I748" s="164"/>
      <c r="J748" s="165"/>
      <c r="K748" s="166">
        <f t="shared" si="80"/>
        <v>0</v>
      </c>
      <c r="L748" s="156"/>
      <c r="M748" s="156"/>
      <c r="N748" s="156"/>
    </row>
    <row r="749" spans="1:14" ht="15.75">
      <c r="A749" s="159"/>
      <c r="B749" s="167"/>
      <c r="C749" s="167"/>
      <c r="D749" s="161"/>
      <c r="E749" s="159"/>
      <c r="F749" s="162"/>
      <c r="G749" s="157"/>
      <c r="H749" s="163"/>
      <c r="I749" s="164"/>
      <c r="J749" s="165"/>
      <c r="K749" s="166">
        <f t="shared" si="80"/>
        <v>0</v>
      </c>
      <c r="L749" s="156"/>
      <c r="M749" s="156"/>
      <c r="N749" s="156"/>
    </row>
    <row r="750" spans="1:14" ht="15.75">
      <c r="K750" s="166">
        <f t="shared" si="80"/>
        <v>0</v>
      </c>
    </row>
    <row r="751" spans="1:14" ht="15.75">
      <c r="K751" s="166">
        <f t="shared" si="80"/>
        <v>0</v>
      </c>
    </row>
    <row r="752" spans="1:14" ht="15.75">
      <c r="K752" s="166">
        <f t="shared" si="80"/>
        <v>0</v>
      </c>
    </row>
    <row r="753" spans="1:14" ht="15.75">
      <c r="A753" t="s">
        <v>199</v>
      </c>
      <c r="K753" s="166">
        <f t="shared" si="80"/>
        <v>0</v>
      </c>
    </row>
    <row r="754" spans="1:14" ht="15.75">
      <c r="A754" s="159" t="s">
        <v>198</v>
      </c>
      <c r="B754" s="160" t="str">
        <f>IF(ISERROR(M754),"",M754)</f>
        <v/>
      </c>
      <c r="C754" s="160" t="e">
        <f>VLOOKUP(B754,AccountFund_Tbl,2,FALSE)</f>
        <v>#N/A</v>
      </c>
      <c r="D754" s="161"/>
      <c r="E754" s="159"/>
      <c r="F754" s="162">
        <f ca="1">TODAY()</f>
        <v>45355</v>
      </c>
      <c r="G754" s="157" t="e">
        <f>IF('IOC Input'!#REF!="","",'IOC Input'!#REF!)</f>
        <v>#REF!</v>
      </c>
      <c r="H754" s="163" t="e">
        <f>IF('IOC Input'!#REF!&gt;=50000,RIGHT('IOC Input'!#REF!,6),"")</f>
        <v>#REF!</v>
      </c>
      <c r="I754" s="164" t="e">
        <f>IF(I755="",J755,"")</f>
        <v>#REF!</v>
      </c>
      <c r="J754" s="165" t="e">
        <f>IF(J755="",I755,"")</f>
        <v>#REF!</v>
      </c>
      <c r="K754" s="166" t="e">
        <f>IF(SUM(I754:J754)&gt;0,1,0)</f>
        <v>#REF!</v>
      </c>
      <c r="L754" s="156"/>
      <c r="M754"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754" s="160" t="e">
        <f>VLOOKUP(M754,AccountFund_Tbl,2,FALSE)</f>
        <v>#REF!</v>
      </c>
    </row>
    <row r="755" spans="1:14" ht="15.75">
      <c r="A755" s="159" t="s">
        <v>198</v>
      </c>
      <c r="B755" s="160" t="str">
        <f>IF(B754="","",IF(B754&lt;&gt;"119530",119530,""))</f>
        <v/>
      </c>
      <c r="C755" s="160" t="e">
        <f>VLOOKUP(B755,AccountFund_Tbl,2,FALSE)</f>
        <v>#N/A</v>
      </c>
      <c r="D755" s="161"/>
      <c r="E755" s="159"/>
      <c r="F755" s="162">
        <f ca="1">TODAY()</f>
        <v>45355</v>
      </c>
      <c r="G755" s="157" t="e">
        <f>IF('IOC Input'!#REF!="","",'IOC Input'!#REF!)</f>
        <v>#REF!</v>
      </c>
      <c r="H755" s="163" t="e">
        <f>IF('IOC Input'!#REF!&gt;=50000,RIGHT('IOC Input'!#REF!,6),"")</f>
        <v>#REF!</v>
      </c>
      <c r="I755" s="164" t="e">
        <f>IF(AND('IOC Input'!#REF!="1195000",'IOC Input'!#REF!="C"),'IOC Input'!#REF!,"")</f>
        <v>#REF!</v>
      </c>
      <c r="J755" s="165" t="e">
        <f>IF(AND('IOC Input'!#REF!="1195000",'IOC Input'!#REF!="D"),'IOC Input'!#REF!,"")</f>
        <v>#REF!</v>
      </c>
      <c r="K755" s="166" t="e">
        <f t="shared" ref="K755:K762" si="81">IF(SUM(I755:J755)&gt;0,1,0)</f>
        <v>#REF!</v>
      </c>
      <c r="L755" s="156"/>
      <c r="M755" s="160" t="e">
        <f>IF(M754="","",IF(M754&lt;&gt;"119530",119530,""))</f>
        <v>#REF!</v>
      </c>
      <c r="N755" s="160" t="e">
        <f>VLOOKUP(M755,AccountFund_Tbl,2,FALSE)</f>
        <v>#REF!</v>
      </c>
    </row>
    <row r="756" spans="1:14" ht="15.75">
      <c r="A756" s="159"/>
      <c r="B756" s="167"/>
      <c r="C756" s="167"/>
      <c r="D756" s="161"/>
      <c r="E756" s="159"/>
      <c r="F756" s="162"/>
      <c r="G756" s="157"/>
      <c r="H756" s="163"/>
      <c r="I756" s="164"/>
      <c r="J756" s="165"/>
      <c r="K756" s="166">
        <f t="shared" si="81"/>
        <v>0</v>
      </c>
      <c r="L756" s="156"/>
      <c r="M756" s="156"/>
      <c r="N756" s="156"/>
    </row>
    <row r="757" spans="1:14" ht="15.75">
      <c r="A757" s="159"/>
      <c r="B757" s="167"/>
      <c r="C757" s="167"/>
      <c r="D757" s="161"/>
      <c r="E757" s="159"/>
      <c r="F757" s="162"/>
      <c r="G757" s="157"/>
      <c r="H757" s="163"/>
      <c r="I757" s="164"/>
      <c r="J757" s="165"/>
      <c r="K757" s="166">
        <f t="shared" si="81"/>
        <v>0</v>
      </c>
      <c r="L757" s="156"/>
      <c r="M757" s="156"/>
      <c r="N757" s="156"/>
    </row>
    <row r="758" spans="1:14" ht="15.75">
      <c r="A758" s="159"/>
      <c r="B758" s="167"/>
      <c r="C758" s="167"/>
      <c r="D758" s="161"/>
      <c r="E758" s="159"/>
      <c r="F758" s="162"/>
      <c r="G758" s="157"/>
      <c r="H758" s="163"/>
      <c r="I758" s="164"/>
      <c r="J758" s="165"/>
      <c r="K758" s="166">
        <f t="shared" si="81"/>
        <v>0</v>
      </c>
      <c r="L758" s="156"/>
      <c r="M758" s="156"/>
      <c r="N758" s="156"/>
    </row>
    <row r="759" spans="1:14" ht="15.75">
      <c r="K759" s="166">
        <f t="shared" si="81"/>
        <v>0</v>
      </c>
    </row>
    <row r="760" spans="1:14" ht="15.75">
      <c r="K760" s="166">
        <f t="shared" si="81"/>
        <v>0</v>
      </c>
    </row>
    <row r="761" spans="1:14" ht="15.75">
      <c r="K761" s="166">
        <f t="shared" si="81"/>
        <v>0</v>
      </c>
    </row>
    <row r="762" spans="1:14" ht="15.75">
      <c r="A762" t="s">
        <v>199</v>
      </c>
      <c r="K762" s="166">
        <f t="shared" si="81"/>
        <v>0</v>
      </c>
    </row>
    <row r="763" spans="1:14" ht="15.75">
      <c r="A763" s="159" t="s">
        <v>198</v>
      </c>
      <c r="B763" s="160" t="str">
        <f>IF(ISERROR(M763),"",M763)</f>
        <v/>
      </c>
      <c r="C763" s="160" t="e">
        <f>VLOOKUP(B763,AccountFund_Tbl,2,FALSE)</f>
        <v>#N/A</v>
      </c>
      <c r="D763" s="161"/>
      <c r="E763" s="159"/>
      <c r="F763" s="162">
        <f ca="1">TODAY()</f>
        <v>45355</v>
      </c>
      <c r="G763" s="157" t="e">
        <f>IF('IOC Input'!#REF!="","",'IOC Input'!#REF!)</f>
        <v>#REF!</v>
      </c>
      <c r="H763" s="163" t="e">
        <f>IF('IOC Input'!#REF!&gt;=50000,RIGHT('IOC Input'!#REF!,6),"")</f>
        <v>#REF!</v>
      </c>
      <c r="I763" s="164" t="e">
        <f>IF(I764="",J764,"")</f>
        <v>#REF!</v>
      </c>
      <c r="J763" s="165" t="e">
        <f>IF(J764="",I764,"")</f>
        <v>#REF!</v>
      </c>
      <c r="K763" s="166" t="e">
        <f>IF(SUM(I763:J763)&gt;0,1,0)</f>
        <v>#REF!</v>
      </c>
      <c r="L763" s="156"/>
      <c r="M763"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763" s="160" t="e">
        <f>VLOOKUP(M763,AccountFund_Tbl,2,FALSE)</f>
        <v>#REF!</v>
      </c>
    </row>
    <row r="764" spans="1:14" ht="15.75">
      <c r="A764" s="159" t="s">
        <v>198</v>
      </c>
      <c r="B764" s="160" t="str">
        <f>IF(B763="","",IF(B763&lt;&gt;"119530",119530,""))</f>
        <v/>
      </c>
      <c r="C764" s="160" t="e">
        <f>VLOOKUP(B764,AccountFund_Tbl,2,FALSE)</f>
        <v>#N/A</v>
      </c>
      <c r="D764" s="161"/>
      <c r="E764" s="159"/>
      <c r="F764" s="162">
        <f ca="1">TODAY()</f>
        <v>45355</v>
      </c>
      <c r="G764" s="157" t="e">
        <f>IF('IOC Input'!#REF!="","",'IOC Input'!#REF!)</f>
        <v>#REF!</v>
      </c>
      <c r="H764" s="163" t="e">
        <f>IF('IOC Input'!#REF!&gt;=50000,RIGHT('IOC Input'!#REF!,6),"")</f>
        <v>#REF!</v>
      </c>
      <c r="I764" s="164" t="e">
        <f>IF(AND('IOC Input'!#REF!="1195000",'IOC Input'!#REF!="C"),'IOC Input'!#REF!,"")</f>
        <v>#REF!</v>
      </c>
      <c r="J764" s="165" t="e">
        <f>IF(AND('IOC Input'!#REF!="1195000",'IOC Input'!#REF!="D"),'IOC Input'!#REF!,"")</f>
        <v>#REF!</v>
      </c>
      <c r="K764" s="166" t="e">
        <f t="shared" ref="K764:K771" si="82">IF(SUM(I764:J764)&gt;0,1,0)</f>
        <v>#REF!</v>
      </c>
      <c r="L764" s="156"/>
      <c r="M764" s="160" t="e">
        <f>IF(M763="","",IF(M763&lt;&gt;"119530",119530,""))</f>
        <v>#REF!</v>
      </c>
      <c r="N764" s="160" t="e">
        <f>VLOOKUP(M764,AccountFund_Tbl,2,FALSE)</f>
        <v>#REF!</v>
      </c>
    </row>
    <row r="765" spans="1:14" ht="15.75">
      <c r="A765" s="159"/>
      <c r="B765" s="167"/>
      <c r="C765" s="167"/>
      <c r="D765" s="161"/>
      <c r="E765" s="159"/>
      <c r="F765" s="162"/>
      <c r="G765" s="157"/>
      <c r="H765" s="163"/>
      <c r="I765" s="164"/>
      <c r="J765" s="165"/>
      <c r="K765" s="166">
        <f t="shared" si="82"/>
        <v>0</v>
      </c>
      <c r="L765" s="156"/>
      <c r="M765" s="156"/>
      <c r="N765" s="156"/>
    </row>
    <row r="766" spans="1:14" ht="15.75">
      <c r="A766" s="159"/>
      <c r="B766" s="167"/>
      <c r="C766" s="167"/>
      <c r="D766" s="161"/>
      <c r="E766" s="159"/>
      <c r="F766" s="162"/>
      <c r="G766" s="157"/>
      <c r="H766" s="163"/>
      <c r="I766" s="164"/>
      <c r="J766" s="165"/>
      <c r="K766" s="166">
        <f t="shared" si="82"/>
        <v>0</v>
      </c>
      <c r="L766" s="156"/>
      <c r="M766" s="156"/>
      <c r="N766" s="156"/>
    </row>
    <row r="767" spans="1:14" ht="15.75">
      <c r="A767" s="159"/>
      <c r="B767" s="167"/>
      <c r="C767" s="167"/>
      <c r="D767" s="161"/>
      <c r="E767" s="159"/>
      <c r="F767" s="162"/>
      <c r="G767" s="157"/>
      <c r="H767" s="163"/>
      <c r="I767" s="164"/>
      <c r="J767" s="165"/>
      <c r="K767" s="166">
        <f t="shared" si="82"/>
        <v>0</v>
      </c>
      <c r="L767" s="156"/>
      <c r="M767" s="156"/>
      <c r="N767" s="156"/>
    </row>
    <row r="768" spans="1:14" ht="15.75">
      <c r="K768" s="166">
        <f t="shared" si="82"/>
        <v>0</v>
      </c>
    </row>
    <row r="769" spans="1:14" ht="15.75">
      <c r="K769" s="166">
        <f t="shared" si="82"/>
        <v>0</v>
      </c>
    </row>
    <row r="770" spans="1:14" ht="15.75">
      <c r="K770" s="166">
        <f t="shared" si="82"/>
        <v>0</v>
      </c>
    </row>
    <row r="771" spans="1:14" ht="15.75">
      <c r="A771" t="s">
        <v>199</v>
      </c>
      <c r="K771" s="166">
        <f t="shared" si="82"/>
        <v>0</v>
      </c>
    </row>
    <row r="772" spans="1:14" ht="15.75">
      <c r="A772" s="159" t="s">
        <v>198</v>
      </c>
      <c r="B772" s="160" t="str">
        <f>IF(ISERROR(M772),"",M772)</f>
        <v/>
      </c>
      <c r="C772" s="160" t="e">
        <f>VLOOKUP(B772,AccountFund_Tbl,2,FALSE)</f>
        <v>#N/A</v>
      </c>
      <c r="D772" s="161"/>
      <c r="E772" s="159"/>
      <c r="F772" s="162">
        <f ca="1">TODAY()</f>
        <v>45355</v>
      </c>
      <c r="G772" s="157" t="e">
        <f>IF('IOC Input'!#REF!="","",'IOC Input'!#REF!)</f>
        <v>#REF!</v>
      </c>
      <c r="H772" s="163" t="e">
        <f>IF('IOC Input'!#REF!&gt;=50000,RIGHT('IOC Input'!#REF!,6),"")</f>
        <v>#REF!</v>
      </c>
      <c r="I772" s="164" t="e">
        <f>IF(I773="",J773,"")</f>
        <v>#REF!</v>
      </c>
      <c r="J772" s="165" t="e">
        <f>IF(J773="",I773,"")</f>
        <v>#REF!</v>
      </c>
      <c r="K772" s="166" t="e">
        <f>IF(SUM(I772:J772)&gt;0,1,0)</f>
        <v>#REF!</v>
      </c>
      <c r="L772" s="156"/>
      <c r="M772"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772" s="160" t="e">
        <f>VLOOKUP(M772,AccountFund_Tbl,2,FALSE)</f>
        <v>#REF!</v>
      </c>
    </row>
    <row r="773" spans="1:14" ht="15.75">
      <c r="A773" s="159" t="s">
        <v>198</v>
      </c>
      <c r="B773" s="160" t="str">
        <f>IF(B772="","",IF(B772&lt;&gt;"119530",119530,""))</f>
        <v/>
      </c>
      <c r="C773" s="160" t="e">
        <f>VLOOKUP(B773,AccountFund_Tbl,2,FALSE)</f>
        <v>#N/A</v>
      </c>
      <c r="D773" s="161"/>
      <c r="E773" s="159"/>
      <c r="F773" s="162">
        <f ca="1">TODAY()</f>
        <v>45355</v>
      </c>
      <c r="G773" s="157" t="e">
        <f>IF('IOC Input'!#REF!="","",'IOC Input'!#REF!)</f>
        <v>#REF!</v>
      </c>
      <c r="H773" s="163" t="e">
        <f>IF('IOC Input'!#REF!&gt;=50000,RIGHT('IOC Input'!#REF!,6),"")</f>
        <v>#REF!</v>
      </c>
      <c r="I773" s="164" t="e">
        <f>IF(AND('IOC Input'!#REF!="1195000",'IOC Input'!#REF!="C"),'IOC Input'!#REF!,"")</f>
        <v>#REF!</v>
      </c>
      <c r="J773" s="165" t="e">
        <f>IF(AND('IOC Input'!#REF!="1195000",'IOC Input'!#REF!="D"),'IOC Input'!#REF!,"")</f>
        <v>#REF!</v>
      </c>
      <c r="K773" s="166" t="e">
        <f t="shared" ref="K773:K780" si="83">IF(SUM(I773:J773)&gt;0,1,0)</f>
        <v>#REF!</v>
      </c>
      <c r="L773" s="156"/>
      <c r="M773" s="160" t="e">
        <f>IF(M772="","",IF(M772&lt;&gt;"119530",119530,""))</f>
        <v>#REF!</v>
      </c>
      <c r="N773" s="160" t="e">
        <f>VLOOKUP(M773,AccountFund_Tbl,2,FALSE)</f>
        <v>#REF!</v>
      </c>
    </row>
    <row r="774" spans="1:14" ht="15.75">
      <c r="A774" s="159"/>
      <c r="B774" s="167"/>
      <c r="C774" s="167"/>
      <c r="D774" s="161"/>
      <c r="E774" s="159"/>
      <c r="F774" s="162"/>
      <c r="G774" s="157"/>
      <c r="H774" s="163"/>
      <c r="I774" s="164"/>
      <c r="J774" s="165"/>
      <c r="K774" s="166">
        <f t="shared" si="83"/>
        <v>0</v>
      </c>
      <c r="L774" s="156"/>
      <c r="M774" s="156"/>
      <c r="N774" s="156"/>
    </row>
    <row r="775" spans="1:14" ht="15.75">
      <c r="A775" s="159"/>
      <c r="B775" s="167"/>
      <c r="C775" s="167"/>
      <c r="D775" s="161"/>
      <c r="E775" s="159"/>
      <c r="F775" s="162"/>
      <c r="G775" s="157"/>
      <c r="H775" s="163"/>
      <c r="I775" s="164"/>
      <c r="J775" s="165"/>
      <c r="K775" s="166">
        <f t="shared" si="83"/>
        <v>0</v>
      </c>
      <c r="L775" s="156"/>
      <c r="M775" s="156"/>
      <c r="N775" s="156"/>
    </row>
    <row r="776" spans="1:14" ht="15.75">
      <c r="A776" s="159"/>
      <c r="B776" s="167"/>
      <c r="C776" s="167"/>
      <c r="D776" s="161"/>
      <c r="E776" s="159"/>
      <c r="F776" s="162"/>
      <c r="G776" s="157"/>
      <c r="H776" s="163"/>
      <c r="I776" s="164"/>
      <c r="J776" s="165"/>
      <c r="K776" s="166">
        <f t="shared" si="83"/>
        <v>0</v>
      </c>
      <c r="L776" s="156"/>
      <c r="M776" s="156"/>
      <c r="N776" s="156"/>
    </row>
    <row r="777" spans="1:14" ht="15.75">
      <c r="K777" s="166">
        <f t="shared" si="83"/>
        <v>0</v>
      </c>
    </row>
    <row r="778" spans="1:14" ht="15.75">
      <c r="K778" s="166">
        <f t="shared" si="83"/>
        <v>0</v>
      </c>
    </row>
    <row r="779" spans="1:14" ht="15.75">
      <c r="K779" s="166">
        <f t="shared" si="83"/>
        <v>0</v>
      </c>
    </row>
    <row r="780" spans="1:14" ht="15.75">
      <c r="A780" t="s">
        <v>199</v>
      </c>
      <c r="K780" s="166">
        <f t="shared" si="83"/>
        <v>0</v>
      </c>
    </row>
    <row r="781" spans="1:14" ht="15.75">
      <c r="A781" s="159" t="s">
        <v>198</v>
      </c>
      <c r="B781" s="160" t="str">
        <f>IF(ISERROR(M781),"",M781)</f>
        <v/>
      </c>
      <c r="C781" s="160" t="e">
        <f>VLOOKUP(B781,AccountFund_Tbl,2,FALSE)</f>
        <v>#N/A</v>
      </c>
      <c r="D781" s="161"/>
      <c r="E781" s="159"/>
      <c r="F781" s="162">
        <f ca="1">TODAY()</f>
        <v>45355</v>
      </c>
      <c r="G781" s="157" t="e">
        <f>IF('IOC Input'!#REF!="","",'IOC Input'!#REF!)</f>
        <v>#REF!</v>
      </c>
      <c r="H781" s="163" t="e">
        <f>IF('IOC Input'!#REF!&gt;=50000,RIGHT('IOC Input'!#REF!,6),"")</f>
        <v>#REF!</v>
      </c>
      <c r="I781" s="164" t="e">
        <f>IF(I782="",J782,"")</f>
        <v>#REF!</v>
      </c>
      <c r="J781" s="165" t="e">
        <f>IF(J782="",I782,"")</f>
        <v>#REF!</v>
      </c>
      <c r="K781" s="166" t="e">
        <f>IF(SUM(I781:J781)&gt;0,1,0)</f>
        <v>#REF!</v>
      </c>
      <c r="L781" s="156"/>
      <c r="M781"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781" s="160" t="e">
        <f>VLOOKUP(M781,AccountFund_Tbl,2,FALSE)</f>
        <v>#REF!</v>
      </c>
    </row>
    <row r="782" spans="1:14" ht="15.75">
      <c r="A782" s="159" t="s">
        <v>198</v>
      </c>
      <c r="B782" s="160" t="str">
        <f>IF(B781="","",IF(B781&lt;&gt;"119530",119530,""))</f>
        <v/>
      </c>
      <c r="C782" s="160" t="e">
        <f>VLOOKUP(B782,AccountFund_Tbl,2,FALSE)</f>
        <v>#N/A</v>
      </c>
      <c r="D782" s="161"/>
      <c r="E782" s="159"/>
      <c r="F782" s="162">
        <f ca="1">TODAY()</f>
        <v>45355</v>
      </c>
      <c r="G782" s="157" t="e">
        <f>IF('IOC Input'!#REF!="","",'IOC Input'!#REF!)</f>
        <v>#REF!</v>
      </c>
      <c r="H782" s="163" t="e">
        <f>IF('IOC Input'!#REF!&gt;=50000,RIGHT('IOC Input'!#REF!,6),"")</f>
        <v>#REF!</v>
      </c>
      <c r="I782" s="164" t="e">
        <f>IF(AND('IOC Input'!#REF!="1195000",'IOC Input'!#REF!="C"),'IOC Input'!#REF!,"")</f>
        <v>#REF!</v>
      </c>
      <c r="J782" s="165" t="e">
        <f>IF(AND('IOC Input'!#REF!="1195000",'IOC Input'!#REF!="D"),'IOC Input'!#REF!,"")</f>
        <v>#REF!</v>
      </c>
      <c r="K782" s="166" t="e">
        <f t="shared" ref="K782:K789" si="84">IF(SUM(I782:J782)&gt;0,1,0)</f>
        <v>#REF!</v>
      </c>
      <c r="L782" s="156"/>
      <c r="M782" s="160" t="e">
        <f>IF(M781="","",IF(M781&lt;&gt;"119530",119530,""))</f>
        <v>#REF!</v>
      </c>
      <c r="N782" s="160" t="e">
        <f>VLOOKUP(M782,AccountFund_Tbl,2,FALSE)</f>
        <v>#REF!</v>
      </c>
    </row>
    <row r="783" spans="1:14" ht="15.75">
      <c r="A783" s="159"/>
      <c r="B783" s="167"/>
      <c r="C783" s="167"/>
      <c r="D783" s="161"/>
      <c r="E783" s="159"/>
      <c r="F783" s="162"/>
      <c r="G783" s="157"/>
      <c r="H783" s="163"/>
      <c r="I783" s="164"/>
      <c r="J783" s="165"/>
      <c r="K783" s="166">
        <f t="shared" si="84"/>
        <v>0</v>
      </c>
      <c r="L783" s="156"/>
      <c r="M783" s="156"/>
      <c r="N783" s="156"/>
    </row>
    <row r="784" spans="1:14" ht="15.75">
      <c r="A784" s="159"/>
      <c r="B784" s="167"/>
      <c r="C784" s="167"/>
      <c r="D784" s="161"/>
      <c r="E784" s="159"/>
      <c r="F784" s="162"/>
      <c r="G784" s="157"/>
      <c r="H784" s="163"/>
      <c r="I784" s="164"/>
      <c r="J784" s="165"/>
      <c r="K784" s="166">
        <f t="shared" si="84"/>
        <v>0</v>
      </c>
      <c r="L784" s="156"/>
      <c r="M784" s="156"/>
      <c r="N784" s="156"/>
    </row>
    <row r="785" spans="1:14" ht="15.75">
      <c r="A785" s="159"/>
      <c r="B785" s="167"/>
      <c r="C785" s="167"/>
      <c r="D785" s="161"/>
      <c r="E785" s="159"/>
      <c r="F785" s="162"/>
      <c r="G785" s="157"/>
      <c r="H785" s="163"/>
      <c r="I785" s="164"/>
      <c r="J785" s="165"/>
      <c r="K785" s="166">
        <f t="shared" si="84"/>
        <v>0</v>
      </c>
      <c r="L785" s="156"/>
      <c r="M785" s="156"/>
      <c r="N785" s="156"/>
    </row>
    <row r="786" spans="1:14" ht="15.75">
      <c r="K786" s="166">
        <f t="shared" si="84"/>
        <v>0</v>
      </c>
    </row>
    <row r="787" spans="1:14" ht="15.75">
      <c r="K787" s="166">
        <f t="shared" si="84"/>
        <v>0</v>
      </c>
    </row>
    <row r="788" spans="1:14" ht="15.75">
      <c r="K788" s="166">
        <f t="shared" si="84"/>
        <v>0</v>
      </c>
    </row>
    <row r="789" spans="1:14" ht="15.75">
      <c r="A789" t="s">
        <v>199</v>
      </c>
      <c r="K789" s="166">
        <f t="shared" si="84"/>
        <v>0</v>
      </c>
    </row>
    <row r="790" spans="1:14" ht="15.75">
      <c r="A790" s="159" t="s">
        <v>198</v>
      </c>
      <c r="B790" s="160" t="str">
        <f>IF(ISERROR(M790),"",M790)</f>
        <v/>
      </c>
      <c r="C790" s="160" t="e">
        <f>VLOOKUP(B790,AccountFund_Tbl,2,FALSE)</f>
        <v>#N/A</v>
      </c>
      <c r="D790" s="161"/>
      <c r="E790" s="159"/>
      <c r="F790" s="162">
        <f ca="1">TODAY()</f>
        <v>45355</v>
      </c>
      <c r="G790" s="157" t="e">
        <f>IF('IOC Input'!#REF!="","",'IOC Input'!#REF!)</f>
        <v>#REF!</v>
      </c>
      <c r="H790" s="163" t="e">
        <f>IF('IOC Input'!#REF!&gt;=50000,RIGHT('IOC Input'!#REF!,6),"")</f>
        <v>#REF!</v>
      </c>
      <c r="I790" s="164" t="e">
        <f>IF(I791="",J791,"")</f>
        <v>#REF!</v>
      </c>
      <c r="J790" s="165" t="e">
        <f>IF(J791="",I791,"")</f>
        <v>#REF!</v>
      </c>
      <c r="K790" s="166" t="e">
        <f>IF(SUM(I790:J790)&gt;0,1,0)</f>
        <v>#REF!</v>
      </c>
      <c r="L790" s="156"/>
      <c r="M790"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790" s="160" t="e">
        <f>VLOOKUP(M790,AccountFund_Tbl,2,FALSE)</f>
        <v>#REF!</v>
      </c>
    </row>
    <row r="791" spans="1:14" ht="15.75">
      <c r="A791" s="159" t="s">
        <v>198</v>
      </c>
      <c r="B791" s="160" t="str">
        <f>IF(B790="","",IF(B790&lt;&gt;"119530",119530,""))</f>
        <v/>
      </c>
      <c r="C791" s="160" t="e">
        <f>VLOOKUP(B791,AccountFund_Tbl,2,FALSE)</f>
        <v>#N/A</v>
      </c>
      <c r="D791" s="161"/>
      <c r="E791" s="159"/>
      <c r="F791" s="162">
        <f ca="1">TODAY()</f>
        <v>45355</v>
      </c>
      <c r="G791" s="157" t="e">
        <f>IF('IOC Input'!#REF!="","",'IOC Input'!#REF!)</f>
        <v>#REF!</v>
      </c>
      <c r="H791" s="163" t="e">
        <f>IF('IOC Input'!#REF!&gt;=50000,RIGHT('IOC Input'!#REF!,6),"")</f>
        <v>#REF!</v>
      </c>
      <c r="I791" s="164" t="e">
        <f>IF(AND('IOC Input'!#REF!="1195000",'IOC Input'!#REF!="C"),'IOC Input'!#REF!,"")</f>
        <v>#REF!</v>
      </c>
      <c r="J791" s="165" t="e">
        <f>IF(AND('IOC Input'!#REF!="1195000",'IOC Input'!#REF!="D"),'IOC Input'!#REF!,"")</f>
        <v>#REF!</v>
      </c>
      <c r="K791" s="166" t="e">
        <f t="shared" ref="K791:K798" si="85">IF(SUM(I791:J791)&gt;0,1,0)</f>
        <v>#REF!</v>
      </c>
      <c r="L791" s="156"/>
      <c r="M791" s="160" t="e">
        <f>IF(M790="","",IF(M790&lt;&gt;"119530",119530,""))</f>
        <v>#REF!</v>
      </c>
      <c r="N791" s="160" t="e">
        <f>VLOOKUP(M791,AccountFund_Tbl,2,FALSE)</f>
        <v>#REF!</v>
      </c>
    </row>
    <row r="792" spans="1:14" ht="15.75">
      <c r="A792" s="159"/>
      <c r="B792" s="167"/>
      <c r="C792" s="167"/>
      <c r="D792" s="161"/>
      <c r="E792" s="159"/>
      <c r="F792" s="162"/>
      <c r="G792" s="157"/>
      <c r="H792" s="163"/>
      <c r="I792" s="164"/>
      <c r="J792" s="165"/>
      <c r="K792" s="166">
        <f t="shared" si="85"/>
        <v>0</v>
      </c>
      <c r="L792" s="156"/>
      <c r="M792" s="156"/>
      <c r="N792" s="156"/>
    </row>
    <row r="793" spans="1:14" ht="15.75">
      <c r="A793" s="159"/>
      <c r="B793" s="167"/>
      <c r="C793" s="167"/>
      <c r="D793" s="161"/>
      <c r="E793" s="159"/>
      <c r="F793" s="162"/>
      <c r="G793" s="157"/>
      <c r="H793" s="163"/>
      <c r="I793" s="164"/>
      <c r="J793" s="165"/>
      <c r="K793" s="166">
        <f t="shared" si="85"/>
        <v>0</v>
      </c>
      <c r="L793" s="156"/>
      <c r="M793" s="156"/>
      <c r="N793" s="156"/>
    </row>
    <row r="794" spans="1:14" ht="15.75">
      <c r="A794" s="159"/>
      <c r="B794" s="167"/>
      <c r="C794" s="167"/>
      <c r="D794" s="161"/>
      <c r="E794" s="159"/>
      <c r="F794" s="162"/>
      <c r="G794" s="157"/>
      <c r="H794" s="163"/>
      <c r="I794" s="164"/>
      <c r="J794" s="165"/>
      <c r="K794" s="166">
        <f t="shared" si="85"/>
        <v>0</v>
      </c>
      <c r="L794" s="156"/>
      <c r="M794" s="156"/>
      <c r="N794" s="156"/>
    </row>
    <row r="795" spans="1:14" ht="15.75">
      <c r="K795" s="166">
        <f t="shared" si="85"/>
        <v>0</v>
      </c>
    </row>
    <row r="796" spans="1:14" ht="15.75">
      <c r="K796" s="166">
        <f t="shared" si="85"/>
        <v>0</v>
      </c>
    </row>
    <row r="797" spans="1:14" ht="15.75">
      <c r="K797" s="166">
        <f t="shared" si="85"/>
        <v>0</v>
      </c>
    </row>
    <row r="798" spans="1:14" ht="15.75">
      <c r="A798" t="s">
        <v>199</v>
      </c>
      <c r="K798" s="166">
        <f t="shared" si="85"/>
        <v>0</v>
      </c>
    </row>
    <row r="799" spans="1:14" ht="15.75">
      <c r="A799" s="159" t="s">
        <v>198</v>
      </c>
      <c r="B799" s="160" t="str">
        <f>IF(ISERROR(M799),"",M799)</f>
        <v/>
      </c>
      <c r="C799" s="160" t="e">
        <f>VLOOKUP(B799,AccountFund_Tbl,2,FALSE)</f>
        <v>#N/A</v>
      </c>
      <c r="D799" s="161"/>
      <c r="E799" s="159"/>
      <c r="F799" s="162">
        <f ca="1">TODAY()</f>
        <v>45355</v>
      </c>
      <c r="G799" s="157" t="e">
        <f>IF('IOC Input'!#REF!="","",'IOC Input'!#REF!)</f>
        <v>#REF!</v>
      </c>
      <c r="H799" s="163" t="e">
        <f>IF('IOC Input'!#REF!&gt;=50000,RIGHT('IOC Input'!#REF!,6),"")</f>
        <v>#REF!</v>
      </c>
      <c r="I799" s="164" t="e">
        <f>IF(I800="",J800,"")</f>
        <v>#REF!</v>
      </c>
      <c r="J799" s="165" t="e">
        <f>IF(J800="",I800,"")</f>
        <v>#REF!</v>
      </c>
      <c r="K799" s="166" t="e">
        <f>IF(SUM(I799:J799)&gt;0,1,0)</f>
        <v>#REF!</v>
      </c>
      <c r="L799" s="156"/>
      <c r="M799"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799" s="160" t="e">
        <f>VLOOKUP(M799,AccountFund_Tbl,2,FALSE)</f>
        <v>#REF!</v>
      </c>
    </row>
    <row r="800" spans="1:14" ht="15.75">
      <c r="A800" s="159" t="s">
        <v>198</v>
      </c>
      <c r="B800" s="160" t="str">
        <f>IF(B799="","",IF(B799&lt;&gt;"119530",119530,""))</f>
        <v/>
      </c>
      <c r="C800" s="160" t="e">
        <f>VLOOKUP(B800,AccountFund_Tbl,2,FALSE)</f>
        <v>#N/A</v>
      </c>
      <c r="D800" s="161"/>
      <c r="E800" s="159"/>
      <c r="F800" s="162">
        <f ca="1">TODAY()</f>
        <v>45355</v>
      </c>
      <c r="G800" s="157" t="e">
        <f>IF('IOC Input'!#REF!="","",'IOC Input'!#REF!)</f>
        <v>#REF!</v>
      </c>
      <c r="H800" s="163" t="e">
        <f>IF('IOC Input'!#REF!&gt;=50000,RIGHT('IOC Input'!#REF!,6),"")</f>
        <v>#REF!</v>
      </c>
      <c r="I800" s="164" t="e">
        <f>IF(AND('IOC Input'!#REF!="1195000",'IOC Input'!#REF!="C"),'IOC Input'!#REF!,"")</f>
        <v>#REF!</v>
      </c>
      <c r="J800" s="165" t="e">
        <f>IF(AND('IOC Input'!#REF!="1195000",'IOC Input'!#REF!="D"),'IOC Input'!#REF!,"")</f>
        <v>#REF!</v>
      </c>
      <c r="K800" s="166" t="e">
        <f t="shared" ref="K800:K807" si="86">IF(SUM(I800:J800)&gt;0,1,0)</f>
        <v>#REF!</v>
      </c>
      <c r="L800" s="156"/>
      <c r="M800" s="160" t="e">
        <f>IF(M799="","",IF(M799&lt;&gt;"119530",119530,""))</f>
        <v>#REF!</v>
      </c>
      <c r="N800" s="160" t="e">
        <f>VLOOKUP(M800,AccountFund_Tbl,2,FALSE)</f>
        <v>#REF!</v>
      </c>
    </row>
    <row r="801" spans="1:14" ht="15.75">
      <c r="A801" s="159"/>
      <c r="B801" s="167"/>
      <c r="C801" s="167"/>
      <c r="D801" s="161"/>
      <c r="E801" s="159"/>
      <c r="F801" s="162"/>
      <c r="G801" s="157"/>
      <c r="H801" s="163"/>
      <c r="I801" s="164"/>
      <c r="J801" s="165"/>
      <c r="K801" s="166">
        <f t="shared" si="86"/>
        <v>0</v>
      </c>
      <c r="L801" s="156"/>
      <c r="M801" s="156"/>
      <c r="N801" s="156"/>
    </row>
    <row r="802" spans="1:14" ht="15.75">
      <c r="A802" s="159"/>
      <c r="B802" s="167"/>
      <c r="C802" s="167"/>
      <c r="D802" s="161"/>
      <c r="E802" s="159"/>
      <c r="F802" s="162"/>
      <c r="G802" s="157"/>
      <c r="H802" s="163"/>
      <c r="I802" s="164"/>
      <c r="J802" s="165"/>
      <c r="K802" s="166">
        <f t="shared" si="86"/>
        <v>0</v>
      </c>
      <c r="L802" s="156"/>
      <c r="M802" s="156"/>
      <c r="N802" s="156"/>
    </row>
    <row r="803" spans="1:14" ht="15.75">
      <c r="A803" s="159"/>
      <c r="B803" s="167"/>
      <c r="C803" s="167"/>
      <c r="D803" s="161"/>
      <c r="E803" s="159"/>
      <c r="F803" s="162"/>
      <c r="G803" s="157"/>
      <c r="H803" s="163"/>
      <c r="I803" s="164"/>
      <c r="J803" s="165"/>
      <c r="K803" s="166">
        <f t="shared" si="86"/>
        <v>0</v>
      </c>
      <c r="L803" s="156"/>
      <c r="M803" s="156"/>
      <c r="N803" s="156"/>
    </row>
    <row r="804" spans="1:14" ht="15.75">
      <c r="K804" s="166">
        <f t="shared" si="86"/>
        <v>0</v>
      </c>
    </row>
    <row r="805" spans="1:14" ht="15.75">
      <c r="K805" s="166">
        <f t="shared" si="86"/>
        <v>0</v>
      </c>
    </row>
    <row r="806" spans="1:14" ht="15.75">
      <c r="K806" s="166">
        <f t="shared" si="86"/>
        <v>0</v>
      </c>
    </row>
    <row r="807" spans="1:14" ht="15.75">
      <c r="A807" t="s">
        <v>199</v>
      </c>
      <c r="K807" s="166">
        <f t="shared" si="86"/>
        <v>0</v>
      </c>
    </row>
    <row r="808" spans="1:14" ht="15.75">
      <c r="A808" s="159" t="s">
        <v>198</v>
      </c>
      <c r="B808" s="160" t="str">
        <f>IF(ISERROR(M808),"",M808)</f>
        <v/>
      </c>
      <c r="C808" s="160" t="e">
        <f>VLOOKUP(B808,AccountFund_Tbl,2,FALSE)</f>
        <v>#N/A</v>
      </c>
      <c r="D808" s="161"/>
      <c r="E808" s="159"/>
      <c r="F808" s="162">
        <f ca="1">TODAY()</f>
        <v>45355</v>
      </c>
      <c r="G808" s="157" t="e">
        <f>IF('IOC Input'!#REF!="","",'IOC Input'!#REF!)</f>
        <v>#REF!</v>
      </c>
      <c r="H808" s="163" t="e">
        <f>IF('IOC Input'!#REF!&gt;=50000,RIGHT('IOC Input'!#REF!,6),"")</f>
        <v>#REF!</v>
      </c>
      <c r="I808" s="164" t="e">
        <f>IF(I809="",J809,"")</f>
        <v>#REF!</v>
      </c>
      <c r="J808" s="165" t="e">
        <f>IF(J809="",I809,"")</f>
        <v>#REF!</v>
      </c>
      <c r="K808" s="166" t="e">
        <f>IF(SUM(I808:J808)&gt;0,1,0)</f>
        <v>#REF!</v>
      </c>
      <c r="L808" s="156"/>
      <c r="M808"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808" s="160" t="e">
        <f>VLOOKUP(M808,AccountFund_Tbl,2,FALSE)</f>
        <v>#REF!</v>
      </c>
    </row>
    <row r="809" spans="1:14" ht="15.75">
      <c r="A809" s="159" t="s">
        <v>198</v>
      </c>
      <c r="B809" s="160" t="str">
        <f>IF(B808="","",IF(B808&lt;&gt;"119530",119530,""))</f>
        <v/>
      </c>
      <c r="C809" s="160" t="e">
        <f>VLOOKUP(B809,AccountFund_Tbl,2,FALSE)</f>
        <v>#N/A</v>
      </c>
      <c r="D809" s="161"/>
      <c r="E809" s="159"/>
      <c r="F809" s="162">
        <f ca="1">TODAY()</f>
        <v>45355</v>
      </c>
      <c r="G809" s="157" t="e">
        <f>IF('IOC Input'!#REF!="","",'IOC Input'!#REF!)</f>
        <v>#REF!</v>
      </c>
      <c r="H809" s="163" t="e">
        <f>IF('IOC Input'!#REF!&gt;=50000,RIGHT('IOC Input'!#REF!,6),"")</f>
        <v>#REF!</v>
      </c>
      <c r="I809" s="164" t="e">
        <f>IF(AND('IOC Input'!#REF!="1195000",'IOC Input'!#REF!="C"),'IOC Input'!#REF!,"")</f>
        <v>#REF!</v>
      </c>
      <c r="J809" s="165" t="e">
        <f>IF(AND('IOC Input'!#REF!="1195000",'IOC Input'!#REF!="D"),'IOC Input'!#REF!,"")</f>
        <v>#REF!</v>
      </c>
      <c r="K809" s="166" t="e">
        <f t="shared" ref="K809:K816" si="87">IF(SUM(I809:J809)&gt;0,1,0)</f>
        <v>#REF!</v>
      </c>
      <c r="L809" s="156"/>
      <c r="M809" s="160" t="e">
        <f>IF(M808="","",IF(M808&lt;&gt;"119530",119530,""))</f>
        <v>#REF!</v>
      </c>
      <c r="N809" s="160" t="e">
        <f>VLOOKUP(M809,AccountFund_Tbl,2,FALSE)</f>
        <v>#REF!</v>
      </c>
    </row>
    <row r="810" spans="1:14" ht="15.75">
      <c r="A810" s="159"/>
      <c r="B810" s="167"/>
      <c r="C810" s="167"/>
      <c r="D810" s="161"/>
      <c r="E810" s="159"/>
      <c r="F810" s="162"/>
      <c r="G810" s="157"/>
      <c r="H810" s="163"/>
      <c r="I810" s="164"/>
      <c r="J810" s="165"/>
      <c r="K810" s="166">
        <f t="shared" si="87"/>
        <v>0</v>
      </c>
      <c r="L810" s="156"/>
      <c r="M810" s="156"/>
      <c r="N810" s="156"/>
    </row>
    <row r="811" spans="1:14" ht="15.75">
      <c r="A811" s="159"/>
      <c r="B811" s="167"/>
      <c r="C811" s="167"/>
      <c r="D811" s="161"/>
      <c r="E811" s="159"/>
      <c r="F811" s="162"/>
      <c r="G811" s="157"/>
      <c r="H811" s="163"/>
      <c r="I811" s="164"/>
      <c r="J811" s="165"/>
      <c r="K811" s="166">
        <f t="shared" si="87"/>
        <v>0</v>
      </c>
      <c r="L811" s="156"/>
      <c r="M811" s="156"/>
      <c r="N811" s="156"/>
    </row>
    <row r="812" spans="1:14" ht="15.75">
      <c r="A812" s="159"/>
      <c r="B812" s="167"/>
      <c r="C812" s="167"/>
      <c r="D812" s="161"/>
      <c r="E812" s="159"/>
      <c r="F812" s="162"/>
      <c r="G812" s="157"/>
      <c r="H812" s="163"/>
      <c r="I812" s="164"/>
      <c r="J812" s="165"/>
      <c r="K812" s="166">
        <f t="shared" si="87"/>
        <v>0</v>
      </c>
      <c r="L812" s="156"/>
      <c r="M812" s="156"/>
      <c r="N812" s="156"/>
    </row>
    <row r="813" spans="1:14" ht="15.75">
      <c r="K813" s="166">
        <f t="shared" si="87"/>
        <v>0</v>
      </c>
    </row>
    <row r="814" spans="1:14" ht="15.75">
      <c r="K814" s="166">
        <f t="shared" si="87"/>
        <v>0</v>
      </c>
    </row>
    <row r="815" spans="1:14" ht="15.75">
      <c r="K815" s="166">
        <f t="shared" si="87"/>
        <v>0</v>
      </c>
    </row>
    <row r="816" spans="1:14" ht="15.75">
      <c r="A816" t="s">
        <v>199</v>
      </c>
      <c r="K816" s="166">
        <f t="shared" si="87"/>
        <v>0</v>
      </c>
    </row>
    <row r="817" spans="1:14" ht="15.75">
      <c r="A817" s="159" t="s">
        <v>198</v>
      </c>
      <c r="B817" s="160" t="str">
        <f>IF(ISERROR(M817),"",M817)</f>
        <v/>
      </c>
      <c r="C817" s="160" t="e">
        <f>VLOOKUP(B817,AccountFund_Tbl,2,FALSE)</f>
        <v>#N/A</v>
      </c>
      <c r="D817" s="161"/>
      <c r="E817" s="159"/>
      <c r="F817" s="162">
        <f ca="1">TODAY()</f>
        <v>45355</v>
      </c>
      <c r="G817" s="157" t="e">
        <f>IF('IOC Input'!#REF!="","",'IOC Input'!#REF!)</f>
        <v>#REF!</v>
      </c>
      <c r="H817" s="163" t="e">
        <f>IF('IOC Input'!#REF!&gt;=50000,RIGHT('IOC Input'!#REF!,6),"")</f>
        <v>#REF!</v>
      </c>
      <c r="I817" s="164" t="e">
        <f>IF(I818="",J818,"")</f>
        <v>#REF!</v>
      </c>
      <c r="J817" s="165" t="e">
        <f>IF(J818="",I818,"")</f>
        <v>#REF!</v>
      </c>
      <c r="K817" s="166" t="e">
        <f>IF(SUM(I817:J817)&gt;0,1,0)</f>
        <v>#REF!</v>
      </c>
      <c r="L817" s="156"/>
      <c r="M817"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817" s="160" t="e">
        <f>VLOOKUP(M817,AccountFund_Tbl,2,FALSE)</f>
        <v>#REF!</v>
      </c>
    </row>
    <row r="818" spans="1:14" ht="15.75">
      <c r="A818" s="159" t="s">
        <v>198</v>
      </c>
      <c r="B818" s="160" t="str">
        <f>IF(B817="","",IF(B817&lt;&gt;"119530",119530,""))</f>
        <v/>
      </c>
      <c r="C818" s="160" t="e">
        <f>VLOOKUP(B818,AccountFund_Tbl,2,FALSE)</f>
        <v>#N/A</v>
      </c>
      <c r="D818" s="161"/>
      <c r="E818" s="159"/>
      <c r="F818" s="162">
        <f ca="1">TODAY()</f>
        <v>45355</v>
      </c>
      <c r="G818" s="157" t="e">
        <f>IF('IOC Input'!#REF!="","",'IOC Input'!#REF!)</f>
        <v>#REF!</v>
      </c>
      <c r="H818" s="163" t="e">
        <f>IF('IOC Input'!#REF!&gt;=50000,RIGHT('IOC Input'!#REF!,6),"")</f>
        <v>#REF!</v>
      </c>
      <c r="I818" s="164" t="e">
        <f>IF(AND('IOC Input'!#REF!="1195000",'IOC Input'!#REF!="C"),'IOC Input'!#REF!,"")</f>
        <v>#REF!</v>
      </c>
      <c r="J818" s="165" t="e">
        <f>IF(AND('IOC Input'!#REF!="1195000",'IOC Input'!#REF!="D"),'IOC Input'!#REF!,"")</f>
        <v>#REF!</v>
      </c>
      <c r="K818" s="166" t="e">
        <f t="shared" ref="K818:K825" si="88">IF(SUM(I818:J818)&gt;0,1,0)</f>
        <v>#REF!</v>
      </c>
      <c r="L818" s="156"/>
      <c r="M818" s="160" t="e">
        <f>IF(M817="","",IF(M817&lt;&gt;"119530",119530,""))</f>
        <v>#REF!</v>
      </c>
      <c r="N818" s="160" t="e">
        <f>VLOOKUP(M818,AccountFund_Tbl,2,FALSE)</f>
        <v>#REF!</v>
      </c>
    </row>
    <row r="819" spans="1:14" ht="15.75">
      <c r="A819" s="159"/>
      <c r="B819" s="167"/>
      <c r="C819" s="167"/>
      <c r="D819" s="161"/>
      <c r="E819" s="159"/>
      <c r="F819" s="162"/>
      <c r="G819" s="157"/>
      <c r="H819" s="163"/>
      <c r="I819" s="164"/>
      <c r="J819" s="165"/>
      <c r="K819" s="166">
        <f t="shared" si="88"/>
        <v>0</v>
      </c>
      <c r="L819" s="156"/>
      <c r="M819" s="156"/>
      <c r="N819" s="156"/>
    </row>
    <row r="820" spans="1:14" ht="15.75">
      <c r="A820" s="159"/>
      <c r="B820" s="167"/>
      <c r="C820" s="167"/>
      <c r="D820" s="161"/>
      <c r="E820" s="159"/>
      <c r="F820" s="162"/>
      <c r="G820" s="157"/>
      <c r="H820" s="163"/>
      <c r="I820" s="164"/>
      <c r="J820" s="165"/>
      <c r="K820" s="166">
        <f t="shared" si="88"/>
        <v>0</v>
      </c>
      <c r="L820" s="156"/>
      <c r="M820" s="156"/>
      <c r="N820" s="156"/>
    </row>
    <row r="821" spans="1:14" ht="15.75">
      <c r="A821" s="159"/>
      <c r="B821" s="167"/>
      <c r="C821" s="167"/>
      <c r="D821" s="161"/>
      <c r="E821" s="159"/>
      <c r="F821" s="162"/>
      <c r="G821" s="157"/>
      <c r="H821" s="163"/>
      <c r="I821" s="164"/>
      <c r="J821" s="165"/>
      <c r="K821" s="166">
        <f t="shared" si="88"/>
        <v>0</v>
      </c>
      <c r="L821" s="156"/>
      <c r="M821" s="156"/>
      <c r="N821" s="156"/>
    </row>
    <row r="822" spans="1:14" ht="15.75">
      <c r="K822" s="166">
        <f t="shared" si="88"/>
        <v>0</v>
      </c>
    </row>
    <row r="823" spans="1:14" ht="15.75">
      <c r="K823" s="166">
        <f t="shared" si="88"/>
        <v>0</v>
      </c>
    </row>
    <row r="824" spans="1:14" ht="15.75">
      <c r="K824" s="166">
        <f t="shared" si="88"/>
        <v>0</v>
      </c>
    </row>
    <row r="825" spans="1:14" ht="15.75">
      <c r="A825" t="s">
        <v>199</v>
      </c>
      <c r="K825" s="166">
        <f t="shared" si="88"/>
        <v>0</v>
      </c>
    </row>
    <row r="826" spans="1:14" ht="15.75">
      <c r="A826" s="159" t="s">
        <v>198</v>
      </c>
      <c r="B826" s="160" t="str">
        <f>IF(ISERROR(M826),"",M826)</f>
        <v/>
      </c>
      <c r="C826" s="160" t="e">
        <f>VLOOKUP(B826,AccountFund_Tbl,2,FALSE)</f>
        <v>#N/A</v>
      </c>
      <c r="D826" s="161"/>
      <c r="E826" s="159"/>
      <c r="F826" s="162">
        <f ca="1">TODAY()</f>
        <v>45355</v>
      </c>
      <c r="G826" s="157" t="e">
        <f>IF('IOC Input'!#REF!="","",'IOC Input'!#REF!)</f>
        <v>#REF!</v>
      </c>
      <c r="H826" s="163" t="e">
        <f>IF('IOC Input'!#REF!&gt;=50000,RIGHT('IOC Input'!#REF!,6),"")</f>
        <v>#REF!</v>
      </c>
      <c r="I826" s="164" t="e">
        <f>IF(I827="",J827,"")</f>
        <v>#REF!</v>
      </c>
      <c r="J826" s="165" t="e">
        <f>IF(J827="",I827,"")</f>
        <v>#REF!</v>
      </c>
      <c r="K826" s="166" t="e">
        <f>IF(SUM(I826:J826)&gt;0,1,0)</f>
        <v>#REF!</v>
      </c>
      <c r="L826" s="156"/>
      <c r="M826"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826" s="160" t="e">
        <f>VLOOKUP(M826,AccountFund_Tbl,2,FALSE)</f>
        <v>#REF!</v>
      </c>
    </row>
    <row r="827" spans="1:14" ht="15.75">
      <c r="A827" s="159" t="s">
        <v>198</v>
      </c>
      <c r="B827" s="160" t="str">
        <f>IF(B826="","",IF(B826&lt;&gt;"119530",119530,""))</f>
        <v/>
      </c>
      <c r="C827" s="160" t="e">
        <f>VLOOKUP(B827,AccountFund_Tbl,2,FALSE)</f>
        <v>#N/A</v>
      </c>
      <c r="D827" s="161"/>
      <c r="E827" s="159"/>
      <c r="F827" s="162">
        <f ca="1">TODAY()</f>
        <v>45355</v>
      </c>
      <c r="G827" s="157" t="e">
        <f>IF('IOC Input'!#REF!="","",'IOC Input'!#REF!)</f>
        <v>#REF!</v>
      </c>
      <c r="H827" s="163" t="e">
        <f>IF('IOC Input'!#REF!&gt;=50000,RIGHT('IOC Input'!#REF!,6),"")</f>
        <v>#REF!</v>
      </c>
      <c r="I827" s="164" t="e">
        <f>IF(AND('IOC Input'!#REF!="1195000",'IOC Input'!#REF!="C"),'IOC Input'!#REF!,"")</f>
        <v>#REF!</v>
      </c>
      <c r="J827" s="165" t="e">
        <f>IF(AND('IOC Input'!#REF!="1195000",'IOC Input'!#REF!="D"),'IOC Input'!#REF!,"")</f>
        <v>#REF!</v>
      </c>
      <c r="K827" s="166" t="e">
        <f t="shared" ref="K827:K834" si="89">IF(SUM(I827:J827)&gt;0,1,0)</f>
        <v>#REF!</v>
      </c>
      <c r="L827" s="156"/>
      <c r="M827" s="160" t="e">
        <f>IF(M826="","",IF(M826&lt;&gt;"119530",119530,""))</f>
        <v>#REF!</v>
      </c>
      <c r="N827" s="160" t="e">
        <f>VLOOKUP(M827,AccountFund_Tbl,2,FALSE)</f>
        <v>#REF!</v>
      </c>
    </row>
    <row r="828" spans="1:14" ht="15.75">
      <c r="A828" s="159"/>
      <c r="B828" s="167"/>
      <c r="C828" s="167"/>
      <c r="D828" s="161"/>
      <c r="E828" s="159"/>
      <c r="F828" s="162"/>
      <c r="G828" s="157"/>
      <c r="H828" s="163"/>
      <c r="I828" s="164"/>
      <c r="J828" s="165"/>
      <c r="K828" s="166">
        <f t="shared" si="89"/>
        <v>0</v>
      </c>
      <c r="L828" s="156"/>
      <c r="M828" s="156"/>
      <c r="N828" s="156"/>
    </row>
    <row r="829" spans="1:14" ht="15.75">
      <c r="A829" s="159"/>
      <c r="B829" s="167"/>
      <c r="C829" s="167"/>
      <c r="D829" s="161"/>
      <c r="E829" s="159"/>
      <c r="F829" s="162"/>
      <c r="G829" s="157"/>
      <c r="H829" s="163"/>
      <c r="I829" s="164"/>
      <c r="J829" s="165"/>
      <c r="K829" s="166">
        <f t="shared" si="89"/>
        <v>0</v>
      </c>
      <c r="L829" s="156"/>
      <c r="M829" s="156"/>
      <c r="N829" s="156"/>
    </row>
    <row r="830" spans="1:14" ht="15.75">
      <c r="A830" s="159"/>
      <c r="B830" s="167"/>
      <c r="C830" s="167"/>
      <c r="D830" s="161"/>
      <c r="E830" s="159"/>
      <c r="F830" s="162"/>
      <c r="G830" s="157"/>
      <c r="H830" s="163"/>
      <c r="I830" s="164"/>
      <c r="J830" s="165"/>
      <c r="K830" s="166">
        <f t="shared" si="89"/>
        <v>0</v>
      </c>
      <c r="L830" s="156"/>
      <c r="M830" s="156"/>
      <c r="N830" s="156"/>
    </row>
    <row r="831" spans="1:14" ht="15.75">
      <c r="K831" s="166">
        <f t="shared" si="89"/>
        <v>0</v>
      </c>
    </row>
    <row r="832" spans="1:14" ht="15.75">
      <c r="K832" s="166">
        <f t="shared" si="89"/>
        <v>0</v>
      </c>
    </row>
    <row r="833" spans="1:14" ht="15.75">
      <c r="K833" s="166">
        <f t="shared" si="89"/>
        <v>0</v>
      </c>
    </row>
    <row r="834" spans="1:14" ht="15.75">
      <c r="A834" t="s">
        <v>199</v>
      </c>
      <c r="K834" s="166">
        <f t="shared" si="89"/>
        <v>0</v>
      </c>
    </row>
    <row r="835" spans="1:14" ht="15.75">
      <c r="A835" s="159" t="s">
        <v>198</v>
      </c>
      <c r="B835" s="160" t="str">
        <f>IF(ISERROR(M835),"",M835)</f>
        <v/>
      </c>
      <c r="C835" s="160" t="e">
        <f>VLOOKUP(B835,AccountFund_Tbl,2,FALSE)</f>
        <v>#N/A</v>
      </c>
      <c r="D835" s="161"/>
      <c r="E835" s="159"/>
      <c r="F835" s="162">
        <f ca="1">TODAY()</f>
        <v>45355</v>
      </c>
      <c r="G835" s="157" t="e">
        <f>IF('IOC Input'!#REF!="","",'IOC Input'!#REF!)</f>
        <v>#REF!</v>
      </c>
      <c r="H835" s="163" t="e">
        <f>IF('IOC Input'!#REF!&gt;=50000,RIGHT('IOC Input'!#REF!,6),"")</f>
        <v>#REF!</v>
      </c>
      <c r="I835" s="164" t="e">
        <f>IF(I836="",J836,"")</f>
        <v>#REF!</v>
      </c>
      <c r="J835" s="165" t="e">
        <f>IF(J836="",I836,"")</f>
        <v>#REF!</v>
      </c>
      <c r="K835" s="166" t="e">
        <f>IF(SUM(I835:J835)&gt;0,1,0)</f>
        <v>#REF!</v>
      </c>
      <c r="L835" s="156"/>
      <c r="M835"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835" s="160" t="e">
        <f>VLOOKUP(M835,AccountFund_Tbl,2,FALSE)</f>
        <v>#REF!</v>
      </c>
    </row>
    <row r="836" spans="1:14" ht="15.75">
      <c r="A836" s="159" t="s">
        <v>198</v>
      </c>
      <c r="B836" s="160" t="str">
        <f>IF(B835="","",IF(B835&lt;&gt;"119530",119530,""))</f>
        <v/>
      </c>
      <c r="C836" s="160" t="e">
        <f>VLOOKUP(B836,AccountFund_Tbl,2,FALSE)</f>
        <v>#N/A</v>
      </c>
      <c r="D836" s="161"/>
      <c r="E836" s="159"/>
      <c r="F836" s="162">
        <f ca="1">TODAY()</f>
        <v>45355</v>
      </c>
      <c r="G836" s="157" t="e">
        <f>IF('IOC Input'!#REF!="","",'IOC Input'!#REF!)</f>
        <v>#REF!</v>
      </c>
      <c r="H836" s="163" t="e">
        <f>IF('IOC Input'!#REF!&gt;=50000,RIGHT('IOC Input'!#REF!,6),"")</f>
        <v>#REF!</v>
      </c>
      <c r="I836" s="164" t="e">
        <f>IF(AND('IOC Input'!#REF!="1195000",'IOC Input'!#REF!="C"),'IOC Input'!#REF!,"")</f>
        <v>#REF!</v>
      </c>
      <c r="J836" s="165" t="e">
        <f>IF(AND('IOC Input'!#REF!="1195000",'IOC Input'!#REF!="D"),'IOC Input'!#REF!,"")</f>
        <v>#REF!</v>
      </c>
      <c r="K836" s="166" t="e">
        <f t="shared" ref="K836:K843" si="90">IF(SUM(I836:J836)&gt;0,1,0)</f>
        <v>#REF!</v>
      </c>
      <c r="L836" s="156"/>
      <c r="M836" s="160" t="e">
        <f>IF(M835="","",IF(M835&lt;&gt;"119530",119530,""))</f>
        <v>#REF!</v>
      </c>
      <c r="N836" s="160" t="e">
        <f>VLOOKUP(M836,AccountFund_Tbl,2,FALSE)</f>
        <v>#REF!</v>
      </c>
    </row>
    <row r="837" spans="1:14" ht="15.75">
      <c r="A837" s="159"/>
      <c r="B837" s="167"/>
      <c r="C837" s="167"/>
      <c r="D837" s="161"/>
      <c r="E837" s="159"/>
      <c r="F837" s="162"/>
      <c r="G837" s="157"/>
      <c r="H837" s="163"/>
      <c r="I837" s="164"/>
      <c r="J837" s="165"/>
      <c r="K837" s="166">
        <f t="shared" si="90"/>
        <v>0</v>
      </c>
      <c r="L837" s="156"/>
      <c r="M837" s="156"/>
      <c r="N837" s="156"/>
    </row>
    <row r="838" spans="1:14" ht="15.75">
      <c r="A838" s="159"/>
      <c r="B838" s="167"/>
      <c r="C838" s="167"/>
      <c r="D838" s="161"/>
      <c r="E838" s="159"/>
      <c r="F838" s="162"/>
      <c r="G838" s="157"/>
      <c r="H838" s="163"/>
      <c r="I838" s="164"/>
      <c r="J838" s="165"/>
      <c r="K838" s="166">
        <f t="shared" si="90"/>
        <v>0</v>
      </c>
      <c r="L838" s="156"/>
      <c r="M838" s="156"/>
      <c r="N838" s="156"/>
    </row>
    <row r="839" spans="1:14" ht="15.75">
      <c r="A839" s="159"/>
      <c r="B839" s="167"/>
      <c r="C839" s="167"/>
      <c r="D839" s="161"/>
      <c r="E839" s="159"/>
      <c r="F839" s="162"/>
      <c r="G839" s="157"/>
      <c r="H839" s="163"/>
      <c r="I839" s="164"/>
      <c r="J839" s="165"/>
      <c r="K839" s="166">
        <f t="shared" si="90"/>
        <v>0</v>
      </c>
      <c r="L839" s="156"/>
      <c r="M839" s="156"/>
      <c r="N839" s="156"/>
    </row>
    <row r="840" spans="1:14" ht="15.75">
      <c r="K840" s="166">
        <f t="shared" si="90"/>
        <v>0</v>
      </c>
    </row>
    <row r="841" spans="1:14" ht="15.75">
      <c r="K841" s="166">
        <f t="shared" si="90"/>
        <v>0</v>
      </c>
    </row>
    <row r="842" spans="1:14" ht="15.75">
      <c r="K842" s="166">
        <f t="shared" si="90"/>
        <v>0</v>
      </c>
    </row>
    <row r="843" spans="1:14" ht="15.75">
      <c r="A843" t="s">
        <v>199</v>
      </c>
      <c r="K843" s="166">
        <f t="shared" si="90"/>
        <v>0</v>
      </c>
    </row>
    <row r="844" spans="1:14" ht="15.75">
      <c r="A844" s="159" t="s">
        <v>198</v>
      </c>
      <c r="B844" s="160" t="str">
        <f>IF(ISERROR(M844),"",M844)</f>
        <v/>
      </c>
      <c r="C844" s="160" t="e">
        <f>VLOOKUP(B844,AccountFund_Tbl,2,FALSE)</f>
        <v>#N/A</v>
      </c>
      <c r="D844" s="161"/>
      <c r="E844" s="159"/>
      <c r="F844" s="162">
        <f ca="1">TODAY()</f>
        <v>45355</v>
      </c>
      <c r="G844" s="157" t="e">
        <f>IF('IOC Input'!#REF!="","",'IOC Input'!#REF!)</f>
        <v>#REF!</v>
      </c>
      <c r="H844" s="163" t="e">
        <f>IF('IOC Input'!#REF!&gt;=50000,RIGHT('IOC Input'!#REF!,6),"")</f>
        <v>#REF!</v>
      </c>
      <c r="I844" s="164" t="e">
        <f>IF(I845="",J845,"")</f>
        <v>#REF!</v>
      </c>
      <c r="J844" s="165" t="e">
        <f>IF(J845="",I845,"")</f>
        <v>#REF!</v>
      </c>
      <c r="K844" s="166" t="e">
        <f>IF(SUM(I844:J844)&gt;0,1,0)</f>
        <v>#REF!</v>
      </c>
      <c r="L844" s="156"/>
      <c r="M844"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844" s="160" t="e">
        <f>VLOOKUP(M844,AccountFund_Tbl,2,FALSE)</f>
        <v>#REF!</v>
      </c>
    </row>
    <row r="845" spans="1:14" ht="15.75">
      <c r="A845" s="159" t="s">
        <v>198</v>
      </c>
      <c r="B845" s="160" t="str">
        <f>IF(B844="","",IF(B844&lt;&gt;"119530",119530,""))</f>
        <v/>
      </c>
      <c r="C845" s="160" t="e">
        <f>VLOOKUP(B845,AccountFund_Tbl,2,FALSE)</f>
        <v>#N/A</v>
      </c>
      <c r="D845" s="161"/>
      <c r="E845" s="159"/>
      <c r="F845" s="162">
        <f ca="1">TODAY()</f>
        <v>45355</v>
      </c>
      <c r="G845" s="157" t="e">
        <f>IF('IOC Input'!#REF!="","",'IOC Input'!#REF!)</f>
        <v>#REF!</v>
      </c>
      <c r="H845" s="163" t="e">
        <f>IF('IOC Input'!#REF!&gt;=50000,RIGHT('IOC Input'!#REF!,6),"")</f>
        <v>#REF!</v>
      </c>
      <c r="I845" s="164" t="e">
        <f>IF(AND('IOC Input'!#REF!="1195000",'IOC Input'!#REF!="C"),'IOC Input'!#REF!,"")</f>
        <v>#REF!</v>
      </c>
      <c r="J845" s="165" t="e">
        <f>IF(AND('IOC Input'!#REF!="1195000",'IOC Input'!#REF!="D"),'IOC Input'!#REF!,"")</f>
        <v>#REF!</v>
      </c>
      <c r="K845" s="166" t="e">
        <f t="shared" ref="K845:K852" si="91">IF(SUM(I845:J845)&gt;0,1,0)</f>
        <v>#REF!</v>
      </c>
      <c r="L845" s="156"/>
      <c r="M845" s="160" t="e">
        <f>IF(M844="","",IF(M844&lt;&gt;"119530",119530,""))</f>
        <v>#REF!</v>
      </c>
      <c r="N845" s="160" t="e">
        <f>VLOOKUP(M845,AccountFund_Tbl,2,FALSE)</f>
        <v>#REF!</v>
      </c>
    </row>
    <row r="846" spans="1:14" ht="15.75">
      <c r="A846" s="159"/>
      <c r="B846" s="167"/>
      <c r="C846" s="167"/>
      <c r="D846" s="161"/>
      <c r="E846" s="159"/>
      <c r="F846" s="162"/>
      <c r="G846" s="157"/>
      <c r="H846" s="163"/>
      <c r="I846" s="164"/>
      <c r="J846" s="165"/>
      <c r="K846" s="166">
        <f t="shared" si="91"/>
        <v>0</v>
      </c>
      <c r="L846" s="156"/>
      <c r="M846" s="156"/>
      <c r="N846" s="156"/>
    </row>
    <row r="847" spans="1:14" ht="15.75">
      <c r="A847" s="159"/>
      <c r="B847" s="167"/>
      <c r="C847" s="167"/>
      <c r="D847" s="161"/>
      <c r="E847" s="159"/>
      <c r="F847" s="162"/>
      <c r="G847" s="157"/>
      <c r="H847" s="163"/>
      <c r="I847" s="164"/>
      <c r="J847" s="165"/>
      <c r="K847" s="166">
        <f t="shared" si="91"/>
        <v>0</v>
      </c>
      <c r="L847" s="156"/>
      <c r="M847" s="156"/>
      <c r="N847" s="156"/>
    </row>
    <row r="848" spans="1:14" ht="15.75">
      <c r="A848" s="159"/>
      <c r="B848" s="167"/>
      <c r="C848" s="167"/>
      <c r="D848" s="161"/>
      <c r="E848" s="159"/>
      <c r="F848" s="162"/>
      <c r="G848" s="157"/>
      <c r="H848" s="163"/>
      <c r="I848" s="164"/>
      <c r="J848" s="165"/>
      <c r="K848" s="166">
        <f t="shared" si="91"/>
        <v>0</v>
      </c>
      <c r="L848" s="156"/>
      <c r="M848" s="156"/>
      <c r="N848" s="156"/>
    </row>
    <row r="849" spans="1:14" ht="15.75">
      <c r="K849" s="166">
        <f t="shared" si="91"/>
        <v>0</v>
      </c>
    </row>
    <row r="850" spans="1:14" ht="15.75">
      <c r="K850" s="166">
        <f t="shared" si="91"/>
        <v>0</v>
      </c>
    </row>
    <row r="851" spans="1:14" ht="15.75">
      <c r="K851" s="166">
        <f t="shared" si="91"/>
        <v>0</v>
      </c>
    </row>
    <row r="852" spans="1:14" ht="15.75">
      <c r="A852" t="s">
        <v>199</v>
      </c>
      <c r="K852" s="166">
        <f t="shared" si="91"/>
        <v>0</v>
      </c>
    </row>
    <row r="853" spans="1:14" ht="15.75">
      <c r="A853" s="159" t="s">
        <v>198</v>
      </c>
      <c r="B853" s="160" t="str">
        <f>IF(ISERROR(M853),"",M853)</f>
        <v/>
      </c>
      <c r="C853" s="160" t="e">
        <f>VLOOKUP(B853,AccountFund_Tbl,2,FALSE)</f>
        <v>#N/A</v>
      </c>
      <c r="D853" s="161"/>
      <c r="E853" s="159"/>
      <c r="F853" s="162">
        <f ca="1">TODAY()</f>
        <v>45355</v>
      </c>
      <c r="G853" s="157" t="e">
        <f>IF('IOC Input'!#REF!="","",'IOC Input'!#REF!)</f>
        <v>#REF!</v>
      </c>
      <c r="H853" s="163" t="e">
        <f>IF('IOC Input'!#REF!&gt;=50000,RIGHT('IOC Input'!#REF!,6),"")</f>
        <v>#REF!</v>
      </c>
      <c r="I853" s="164" t="e">
        <f>IF(I854="",J854,"")</f>
        <v>#REF!</v>
      </c>
      <c r="J853" s="165" t="e">
        <f>IF(J854="",I854,"")</f>
        <v>#REF!</v>
      </c>
      <c r="K853" s="166" t="e">
        <f>IF(SUM(I853:J853)&gt;0,1,0)</f>
        <v>#REF!</v>
      </c>
      <c r="L853" s="156"/>
      <c r="M853"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853" s="160" t="e">
        <f>VLOOKUP(M853,AccountFund_Tbl,2,FALSE)</f>
        <v>#REF!</v>
      </c>
    </row>
    <row r="854" spans="1:14" ht="15.75">
      <c r="A854" s="159" t="s">
        <v>198</v>
      </c>
      <c r="B854" s="160" t="str">
        <f>IF(B853="","",IF(B853&lt;&gt;"119530",119530,""))</f>
        <v/>
      </c>
      <c r="C854" s="160" t="e">
        <f>VLOOKUP(B854,AccountFund_Tbl,2,FALSE)</f>
        <v>#N/A</v>
      </c>
      <c r="D854" s="161"/>
      <c r="E854" s="159"/>
      <c r="F854" s="162">
        <f ca="1">TODAY()</f>
        <v>45355</v>
      </c>
      <c r="G854" s="157" t="e">
        <f>IF('IOC Input'!#REF!="","",'IOC Input'!#REF!)</f>
        <v>#REF!</v>
      </c>
      <c r="H854" s="163" t="e">
        <f>IF('IOC Input'!#REF!&gt;=50000,RIGHT('IOC Input'!#REF!,6),"")</f>
        <v>#REF!</v>
      </c>
      <c r="I854" s="164" t="e">
        <f>IF(AND('IOC Input'!#REF!="1195000",'IOC Input'!#REF!="C"),'IOC Input'!#REF!,"")</f>
        <v>#REF!</v>
      </c>
      <c r="J854" s="165" t="e">
        <f>IF(AND('IOC Input'!#REF!="1195000",'IOC Input'!#REF!="D"),'IOC Input'!#REF!,"")</f>
        <v>#REF!</v>
      </c>
      <c r="K854" s="166" t="e">
        <f t="shared" ref="K854:K861" si="92">IF(SUM(I854:J854)&gt;0,1,0)</f>
        <v>#REF!</v>
      </c>
      <c r="L854" s="156"/>
      <c r="M854" s="160" t="e">
        <f>IF(M853="","",IF(M853&lt;&gt;"119530",119530,""))</f>
        <v>#REF!</v>
      </c>
      <c r="N854" s="160" t="e">
        <f>VLOOKUP(M854,AccountFund_Tbl,2,FALSE)</f>
        <v>#REF!</v>
      </c>
    </row>
    <row r="855" spans="1:14" ht="15.75">
      <c r="A855" s="159"/>
      <c r="B855" s="167"/>
      <c r="C855" s="167"/>
      <c r="D855" s="161"/>
      <c r="E855" s="159"/>
      <c r="F855" s="162"/>
      <c r="G855" s="157"/>
      <c r="H855" s="163"/>
      <c r="I855" s="164"/>
      <c r="J855" s="165"/>
      <c r="K855" s="166">
        <f t="shared" si="92"/>
        <v>0</v>
      </c>
      <c r="L855" s="156"/>
      <c r="M855" s="156"/>
      <c r="N855" s="156"/>
    </row>
    <row r="856" spans="1:14" ht="15.75">
      <c r="A856" s="159"/>
      <c r="B856" s="167"/>
      <c r="C856" s="167"/>
      <c r="D856" s="161"/>
      <c r="E856" s="159"/>
      <c r="F856" s="162"/>
      <c r="G856" s="157"/>
      <c r="H856" s="163"/>
      <c r="I856" s="164"/>
      <c r="J856" s="165"/>
      <c r="K856" s="166">
        <f t="shared" si="92"/>
        <v>0</v>
      </c>
      <c r="L856" s="156"/>
      <c r="M856" s="156"/>
      <c r="N856" s="156"/>
    </row>
    <row r="857" spans="1:14" ht="15.75">
      <c r="A857" s="159"/>
      <c r="B857" s="167"/>
      <c r="C857" s="167"/>
      <c r="D857" s="161"/>
      <c r="E857" s="159"/>
      <c r="F857" s="162"/>
      <c r="G857" s="157"/>
      <c r="H857" s="163"/>
      <c r="I857" s="164"/>
      <c r="J857" s="165"/>
      <c r="K857" s="166">
        <f t="shared" si="92"/>
        <v>0</v>
      </c>
      <c r="L857" s="156"/>
      <c r="M857" s="156"/>
      <c r="N857" s="156"/>
    </row>
    <row r="858" spans="1:14" ht="15.75">
      <c r="K858" s="166">
        <f t="shared" si="92"/>
        <v>0</v>
      </c>
    </row>
    <row r="859" spans="1:14" ht="15.75">
      <c r="K859" s="166">
        <f t="shared" si="92"/>
        <v>0</v>
      </c>
    </row>
    <row r="860" spans="1:14" ht="15.75">
      <c r="K860" s="166">
        <f t="shared" si="92"/>
        <v>0</v>
      </c>
    </row>
    <row r="861" spans="1:14" ht="15.75">
      <c r="A861" t="s">
        <v>199</v>
      </c>
      <c r="K861" s="166">
        <f t="shared" si="92"/>
        <v>0</v>
      </c>
    </row>
    <row r="862" spans="1:14" ht="15.75">
      <c r="A862" s="159" t="s">
        <v>198</v>
      </c>
      <c r="B862" s="160" t="str">
        <f>IF(ISERROR(M862),"",M862)</f>
        <v/>
      </c>
      <c r="C862" s="160" t="e">
        <f>VLOOKUP(B862,AccountFund_Tbl,2,FALSE)</f>
        <v>#N/A</v>
      </c>
      <c r="D862" s="161"/>
      <c r="E862" s="159"/>
      <c r="F862" s="162">
        <f ca="1">TODAY()</f>
        <v>45355</v>
      </c>
      <c r="G862" s="157" t="e">
        <f>IF('IOC Input'!#REF!="","",'IOC Input'!#REF!)</f>
        <v>#REF!</v>
      </c>
      <c r="H862" s="163" t="e">
        <f>IF('IOC Input'!#REF!&gt;=50000,RIGHT('IOC Input'!#REF!,6),"")</f>
        <v>#REF!</v>
      </c>
      <c r="I862" s="164" t="e">
        <f>IF(I863="",J863,"")</f>
        <v>#REF!</v>
      </c>
      <c r="J862" s="165" t="e">
        <f>IF(J863="",I863,"")</f>
        <v>#REF!</v>
      </c>
      <c r="K862" s="166" t="e">
        <f>IF(SUM(I862:J862)&gt;0,1,0)</f>
        <v>#REF!</v>
      </c>
      <c r="L862" s="156"/>
      <c r="M862"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862" s="160" t="e">
        <f>VLOOKUP(M862,AccountFund_Tbl,2,FALSE)</f>
        <v>#REF!</v>
      </c>
    </row>
    <row r="863" spans="1:14" ht="15.75">
      <c r="A863" s="159" t="s">
        <v>198</v>
      </c>
      <c r="B863" s="160" t="str">
        <f>IF(B862="","",IF(B862&lt;&gt;"119530",119530,""))</f>
        <v/>
      </c>
      <c r="C863" s="160" t="e">
        <f>VLOOKUP(B863,AccountFund_Tbl,2,FALSE)</f>
        <v>#N/A</v>
      </c>
      <c r="D863" s="161"/>
      <c r="E863" s="159"/>
      <c r="F863" s="162">
        <f ca="1">TODAY()</f>
        <v>45355</v>
      </c>
      <c r="G863" s="157" t="e">
        <f>IF('IOC Input'!#REF!="","",'IOC Input'!#REF!)</f>
        <v>#REF!</v>
      </c>
      <c r="H863" s="163" t="e">
        <f>IF('IOC Input'!#REF!&gt;=50000,RIGHT('IOC Input'!#REF!,6),"")</f>
        <v>#REF!</v>
      </c>
      <c r="I863" s="164" t="e">
        <f>IF(AND('IOC Input'!#REF!="1195000",'IOC Input'!#REF!="C"),'IOC Input'!#REF!,"")</f>
        <v>#REF!</v>
      </c>
      <c r="J863" s="165" t="e">
        <f>IF(AND('IOC Input'!#REF!="1195000",'IOC Input'!#REF!="D"),'IOC Input'!#REF!,"")</f>
        <v>#REF!</v>
      </c>
      <c r="K863" s="166" t="e">
        <f t="shared" ref="K863:K870" si="93">IF(SUM(I863:J863)&gt;0,1,0)</f>
        <v>#REF!</v>
      </c>
      <c r="L863" s="156"/>
      <c r="M863" s="160" t="e">
        <f>IF(M862="","",IF(M862&lt;&gt;"119530",119530,""))</f>
        <v>#REF!</v>
      </c>
      <c r="N863" s="160" t="e">
        <f>VLOOKUP(M863,AccountFund_Tbl,2,FALSE)</f>
        <v>#REF!</v>
      </c>
    </row>
    <row r="864" spans="1:14" ht="15.75">
      <c r="A864" s="159"/>
      <c r="B864" s="167"/>
      <c r="C864" s="167"/>
      <c r="D864" s="161"/>
      <c r="E864" s="159"/>
      <c r="F864" s="162"/>
      <c r="G864" s="157"/>
      <c r="H864" s="163"/>
      <c r="I864" s="164"/>
      <c r="J864" s="165"/>
      <c r="K864" s="166">
        <f t="shared" si="93"/>
        <v>0</v>
      </c>
      <c r="L864" s="156"/>
      <c r="M864" s="156"/>
      <c r="N864" s="156"/>
    </row>
    <row r="865" spans="1:14" ht="15.75">
      <c r="A865" s="159"/>
      <c r="B865" s="167"/>
      <c r="C865" s="167"/>
      <c r="D865" s="161"/>
      <c r="E865" s="159"/>
      <c r="F865" s="162"/>
      <c r="G865" s="157"/>
      <c r="H865" s="163"/>
      <c r="I865" s="164"/>
      <c r="J865" s="165"/>
      <c r="K865" s="166">
        <f t="shared" si="93"/>
        <v>0</v>
      </c>
      <c r="L865" s="156"/>
      <c r="M865" s="156"/>
      <c r="N865" s="156"/>
    </row>
    <row r="866" spans="1:14" ht="15.75">
      <c r="A866" s="159"/>
      <c r="B866" s="167"/>
      <c r="C866" s="167"/>
      <c r="D866" s="161"/>
      <c r="E866" s="159"/>
      <c r="F866" s="162"/>
      <c r="G866" s="157"/>
      <c r="H866" s="163"/>
      <c r="I866" s="164"/>
      <c r="J866" s="165"/>
      <c r="K866" s="166">
        <f t="shared" si="93"/>
        <v>0</v>
      </c>
      <c r="L866" s="156"/>
      <c r="M866" s="156"/>
      <c r="N866" s="156"/>
    </row>
    <row r="867" spans="1:14" ht="15.75">
      <c r="K867" s="166">
        <f t="shared" si="93"/>
        <v>0</v>
      </c>
    </row>
    <row r="868" spans="1:14" ht="15.75">
      <c r="K868" s="166">
        <f t="shared" si="93"/>
        <v>0</v>
      </c>
    </row>
    <row r="869" spans="1:14" ht="15.75">
      <c r="K869" s="166">
        <f t="shared" si="93"/>
        <v>0</v>
      </c>
    </row>
    <row r="870" spans="1:14" ht="15.75">
      <c r="A870" t="s">
        <v>199</v>
      </c>
      <c r="K870" s="166">
        <f t="shared" si="93"/>
        <v>0</v>
      </c>
    </row>
    <row r="871" spans="1:14" ht="15.75">
      <c r="A871" s="159" t="s">
        <v>198</v>
      </c>
      <c r="B871" s="160" t="str">
        <f>IF(ISERROR(M871),"",M871)</f>
        <v/>
      </c>
      <c r="C871" s="160" t="e">
        <f>VLOOKUP(B871,AccountFund_Tbl,2,FALSE)</f>
        <v>#N/A</v>
      </c>
      <c r="D871" s="161"/>
      <c r="E871" s="159"/>
      <c r="F871" s="162">
        <f ca="1">TODAY()</f>
        <v>45355</v>
      </c>
      <c r="G871" s="157" t="e">
        <f>IF('IOC Input'!#REF!="","",'IOC Input'!#REF!)</f>
        <v>#REF!</v>
      </c>
      <c r="H871" s="163" t="e">
        <f>IF('IOC Input'!#REF!&gt;=50000,RIGHT('IOC Input'!#REF!,6),"")</f>
        <v>#REF!</v>
      </c>
      <c r="I871" s="164" t="e">
        <f>IF(I872="",J872,"")</f>
        <v>#REF!</v>
      </c>
      <c r="J871" s="165" t="e">
        <f>IF(J872="",I872,"")</f>
        <v>#REF!</v>
      </c>
      <c r="K871" s="166" t="e">
        <f>IF(SUM(I871:J871)&gt;0,1,0)</f>
        <v>#REF!</v>
      </c>
      <c r="L871" s="156"/>
      <c r="M871"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871" s="160" t="e">
        <f>VLOOKUP(M871,AccountFund_Tbl,2,FALSE)</f>
        <v>#REF!</v>
      </c>
    </row>
    <row r="872" spans="1:14" ht="15.75">
      <c r="A872" s="159" t="s">
        <v>198</v>
      </c>
      <c r="B872" s="160" t="str">
        <f>IF(B871="","",IF(B871&lt;&gt;"119530",119530,""))</f>
        <v/>
      </c>
      <c r="C872" s="160" t="e">
        <f>VLOOKUP(B872,AccountFund_Tbl,2,FALSE)</f>
        <v>#N/A</v>
      </c>
      <c r="D872" s="161"/>
      <c r="E872" s="159"/>
      <c r="F872" s="162">
        <f ca="1">TODAY()</f>
        <v>45355</v>
      </c>
      <c r="G872" s="157" t="e">
        <f>IF('IOC Input'!#REF!="","",'IOC Input'!#REF!)</f>
        <v>#REF!</v>
      </c>
      <c r="H872" s="163" t="e">
        <f>IF('IOC Input'!#REF!&gt;=50000,RIGHT('IOC Input'!#REF!,6),"")</f>
        <v>#REF!</v>
      </c>
      <c r="I872" s="164" t="e">
        <f>IF(AND('IOC Input'!#REF!="1195000",'IOC Input'!#REF!="C"),'IOC Input'!#REF!,"")</f>
        <v>#REF!</v>
      </c>
      <c r="J872" s="165" t="e">
        <f>IF(AND('IOC Input'!#REF!="1195000",'IOC Input'!#REF!="D"),'IOC Input'!#REF!,"")</f>
        <v>#REF!</v>
      </c>
      <c r="K872" s="166" t="e">
        <f t="shared" ref="K872:K879" si="94">IF(SUM(I872:J872)&gt;0,1,0)</f>
        <v>#REF!</v>
      </c>
      <c r="L872" s="156"/>
      <c r="M872" s="160" t="e">
        <f>IF(M871="","",IF(M871&lt;&gt;"119530",119530,""))</f>
        <v>#REF!</v>
      </c>
      <c r="N872" s="160" t="e">
        <f>VLOOKUP(M872,AccountFund_Tbl,2,FALSE)</f>
        <v>#REF!</v>
      </c>
    </row>
    <row r="873" spans="1:14" ht="15.75">
      <c r="A873" s="159"/>
      <c r="B873" s="167"/>
      <c r="C873" s="167"/>
      <c r="D873" s="161"/>
      <c r="E873" s="159"/>
      <c r="F873" s="162"/>
      <c r="G873" s="157"/>
      <c r="H873" s="163"/>
      <c r="I873" s="164"/>
      <c r="J873" s="165"/>
      <c r="K873" s="166">
        <f t="shared" si="94"/>
        <v>0</v>
      </c>
      <c r="L873" s="156"/>
      <c r="M873" s="156"/>
      <c r="N873" s="156"/>
    </row>
    <row r="874" spans="1:14" ht="15.75">
      <c r="A874" s="159"/>
      <c r="B874" s="167"/>
      <c r="C874" s="167"/>
      <c r="D874" s="161"/>
      <c r="E874" s="159"/>
      <c r="F874" s="162"/>
      <c r="G874" s="157"/>
      <c r="H874" s="163"/>
      <c r="I874" s="164"/>
      <c r="J874" s="165"/>
      <c r="K874" s="166">
        <f t="shared" si="94"/>
        <v>0</v>
      </c>
      <c r="L874" s="156"/>
      <c r="M874" s="156"/>
      <c r="N874" s="156"/>
    </row>
    <row r="875" spans="1:14" ht="15.75">
      <c r="A875" s="159"/>
      <c r="B875" s="167"/>
      <c r="C875" s="167"/>
      <c r="D875" s="161"/>
      <c r="E875" s="159"/>
      <c r="F875" s="162"/>
      <c r="G875" s="157"/>
      <c r="H875" s="163"/>
      <c r="I875" s="164"/>
      <c r="J875" s="165"/>
      <c r="K875" s="166">
        <f t="shared" si="94"/>
        <v>0</v>
      </c>
      <c r="L875" s="156"/>
      <c r="M875" s="156"/>
      <c r="N875" s="156"/>
    </row>
    <row r="876" spans="1:14" ht="15.75">
      <c r="K876" s="166">
        <f t="shared" si="94"/>
        <v>0</v>
      </c>
    </row>
    <row r="877" spans="1:14" ht="15.75">
      <c r="K877" s="166">
        <f t="shared" si="94"/>
        <v>0</v>
      </c>
    </row>
    <row r="878" spans="1:14" ht="15.75">
      <c r="K878" s="166">
        <f t="shared" si="94"/>
        <v>0</v>
      </c>
    </row>
    <row r="879" spans="1:14" ht="15.75">
      <c r="A879" t="s">
        <v>199</v>
      </c>
      <c r="K879" s="166">
        <f t="shared" si="94"/>
        <v>0</v>
      </c>
    </row>
    <row r="880" spans="1:14" ht="15.75">
      <c r="A880" s="159" t="s">
        <v>198</v>
      </c>
      <c r="B880" s="160" t="str">
        <f>IF(ISERROR(M880),"",M880)</f>
        <v/>
      </c>
      <c r="C880" s="160" t="e">
        <f>VLOOKUP(B880,AccountFund_Tbl,2,FALSE)</f>
        <v>#N/A</v>
      </c>
      <c r="D880" s="161"/>
      <c r="E880" s="159"/>
      <c r="F880" s="162">
        <f ca="1">TODAY()</f>
        <v>45355</v>
      </c>
      <c r="G880" s="157" t="e">
        <f>IF('IOC Input'!#REF!="","",'IOC Input'!#REF!)</f>
        <v>#REF!</v>
      </c>
      <c r="H880" s="163" t="e">
        <f>IF('IOC Input'!#REF!&gt;=50000,RIGHT('IOC Input'!#REF!,6),"")</f>
        <v>#REF!</v>
      </c>
      <c r="I880" s="164" t="e">
        <f>IF(I881="",J881,"")</f>
        <v>#REF!</v>
      </c>
      <c r="J880" s="165" t="e">
        <f>IF(J881="",I881,"")</f>
        <v>#REF!</v>
      </c>
      <c r="K880" s="166" t="e">
        <f>IF(SUM(I880:J880)&gt;0,1,0)</f>
        <v>#REF!</v>
      </c>
      <c r="L880" s="156"/>
      <c r="M880"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880" s="160" t="e">
        <f>VLOOKUP(M880,AccountFund_Tbl,2,FALSE)</f>
        <v>#REF!</v>
      </c>
    </row>
    <row r="881" spans="1:14" ht="15.75">
      <c r="A881" s="159" t="s">
        <v>198</v>
      </c>
      <c r="B881" s="160" t="str">
        <f>IF(B880="","",IF(B880&lt;&gt;"119530",119530,""))</f>
        <v/>
      </c>
      <c r="C881" s="160" t="e">
        <f>VLOOKUP(B881,AccountFund_Tbl,2,FALSE)</f>
        <v>#N/A</v>
      </c>
      <c r="D881" s="161"/>
      <c r="E881" s="159"/>
      <c r="F881" s="162">
        <f ca="1">TODAY()</f>
        <v>45355</v>
      </c>
      <c r="G881" s="157" t="e">
        <f>IF('IOC Input'!#REF!="","",'IOC Input'!#REF!)</f>
        <v>#REF!</v>
      </c>
      <c r="H881" s="163" t="e">
        <f>IF('IOC Input'!#REF!&gt;=50000,RIGHT('IOC Input'!#REF!,6),"")</f>
        <v>#REF!</v>
      </c>
      <c r="I881" s="164" t="e">
        <f>IF(AND('IOC Input'!#REF!="1195000",'IOC Input'!#REF!="C"),'IOC Input'!#REF!,"")</f>
        <v>#REF!</v>
      </c>
      <c r="J881" s="165" t="e">
        <f>IF(AND('IOC Input'!#REF!="1195000",'IOC Input'!#REF!="D"),'IOC Input'!#REF!,"")</f>
        <v>#REF!</v>
      </c>
      <c r="K881" s="166" t="e">
        <f t="shared" ref="K881:K888" si="95">IF(SUM(I881:J881)&gt;0,1,0)</f>
        <v>#REF!</v>
      </c>
      <c r="L881" s="156"/>
      <c r="M881" s="160" t="e">
        <f>IF(M880="","",IF(M880&lt;&gt;"119530",119530,""))</f>
        <v>#REF!</v>
      </c>
      <c r="N881" s="160" t="e">
        <f>VLOOKUP(M881,AccountFund_Tbl,2,FALSE)</f>
        <v>#REF!</v>
      </c>
    </row>
    <row r="882" spans="1:14" ht="15.75">
      <c r="A882" s="159"/>
      <c r="B882" s="167"/>
      <c r="C882" s="167"/>
      <c r="D882" s="161"/>
      <c r="E882" s="159"/>
      <c r="F882" s="162"/>
      <c r="G882" s="157"/>
      <c r="H882" s="163"/>
      <c r="I882" s="164"/>
      <c r="J882" s="165"/>
      <c r="K882" s="166">
        <f t="shared" si="95"/>
        <v>0</v>
      </c>
      <c r="L882" s="156"/>
      <c r="M882" s="156"/>
      <c r="N882" s="156"/>
    </row>
    <row r="883" spans="1:14" ht="15.75">
      <c r="A883" s="159"/>
      <c r="B883" s="167"/>
      <c r="C883" s="167"/>
      <c r="D883" s="161"/>
      <c r="E883" s="159"/>
      <c r="F883" s="162"/>
      <c r="G883" s="157"/>
      <c r="H883" s="163"/>
      <c r="I883" s="164"/>
      <c r="J883" s="165"/>
      <c r="K883" s="166">
        <f t="shared" si="95"/>
        <v>0</v>
      </c>
      <c r="L883" s="156"/>
      <c r="M883" s="156"/>
      <c r="N883" s="156"/>
    </row>
    <row r="884" spans="1:14" ht="15.75">
      <c r="A884" s="159"/>
      <c r="B884" s="167"/>
      <c r="C884" s="167"/>
      <c r="D884" s="161"/>
      <c r="E884" s="159"/>
      <c r="F884" s="162"/>
      <c r="G884" s="157"/>
      <c r="H884" s="163"/>
      <c r="I884" s="164"/>
      <c r="J884" s="165"/>
      <c r="K884" s="166">
        <f t="shared" si="95"/>
        <v>0</v>
      </c>
      <c r="L884" s="156"/>
      <c r="M884" s="156"/>
      <c r="N884" s="156"/>
    </row>
    <row r="885" spans="1:14" ht="15.75">
      <c r="K885" s="166">
        <f t="shared" si="95"/>
        <v>0</v>
      </c>
    </row>
    <row r="886" spans="1:14" ht="15.75">
      <c r="K886" s="166">
        <f t="shared" si="95"/>
        <v>0</v>
      </c>
    </row>
    <row r="887" spans="1:14" ht="15.75">
      <c r="K887" s="166">
        <f t="shared" si="95"/>
        <v>0</v>
      </c>
    </row>
    <row r="888" spans="1:14" ht="15.75">
      <c r="A888" t="s">
        <v>199</v>
      </c>
      <c r="K888" s="166">
        <f t="shared" si="95"/>
        <v>0</v>
      </c>
    </row>
    <row r="889" spans="1:14" ht="15.75">
      <c r="A889" s="159" t="s">
        <v>198</v>
      </c>
      <c r="B889" s="160" t="str">
        <f>IF(ISERROR(M889),"",M889)</f>
        <v/>
      </c>
      <c r="C889" s="160" t="e">
        <f>VLOOKUP(B889,AccountFund_Tbl,2,FALSE)</f>
        <v>#N/A</v>
      </c>
      <c r="D889" s="161"/>
      <c r="E889" s="159"/>
      <c r="F889" s="162">
        <f ca="1">TODAY()</f>
        <v>45355</v>
      </c>
      <c r="G889" s="157" t="e">
        <f>IF('IOC Input'!#REF!="","",'IOC Input'!#REF!)</f>
        <v>#REF!</v>
      </c>
      <c r="H889" s="163" t="e">
        <f>IF('IOC Input'!#REF!&gt;=50000,RIGHT('IOC Input'!#REF!,6),"")</f>
        <v>#REF!</v>
      </c>
      <c r="I889" s="164" t="e">
        <f>IF(I890="",J890,"")</f>
        <v>#REF!</v>
      </c>
      <c r="J889" s="165" t="e">
        <f>IF(J890="",I890,"")</f>
        <v>#REF!</v>
      </c>
      <c r="K889" s="166" t="e">
        <f>IF(SUM(I889:J889)&gt;0,1,0)</f>
        <v>#REF!</v>
      </c>
      <c r="L889" s="156"/>
      <c r="M889"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889" s="160" t="e">
        <f>VLOOKUP(M889,AccountFund_Tbl,2,FALSE)</f>
        <v>#REF!</v>
      </c>
    </row>
    <row r="890" spans="1:14" ht="15.75">
      <c r="A890" s="159" t="s">
        <v>198</v>
      </c>
      <c r="B890" s="160" t="str">
        <f>IF(B889="","",IF(B889&lt;&gt;"119530",119530,""))</f>
        <v/>
      </c>
      <c r="C890" s="160" t="e">
        <f>VLOOKUP(B890,AccountFund_Tbl,2,FALSE)</f>
        <v>#N/A</v>
      </c>
      <c r="D890" s="161"/>
      <c r="E890" s="159"/>
      <c r="F890" s="162">
        <f ca="1">TODAY()</f>
        <v>45355</v>
      </c>
      <c r="G890" s="157" t="e">
        <f>IF('IOC Input'!#REF!="","",'IOC Input'!#REF!)</f>
        <v>#REF!</v>
      </c>
      <c r="H890" s="163" t="e">
        <f>IF('IOC Input'!#REF!&gt;=50000,RIGHT('IOC Input'!#REF!,6),"")</f>
        <v>#REF!</v>
      </c>
      <c r="I890" s="164" t="e">
        <f>IF(AND('IOC Input'!#REF!="1195000",'IOC Input'!#REF!="C"),'IOC Input'!#REF!,"")</f>
        <v>#REF!</v>
      </c>
      <c r="J890" s="165" t="e">
        <f>IF(AND('IOC Input'!#REF!="1195000",'IOC Input'!#REF!="D"),'IOC Input'!#REF!,"")</f>
        <v>#REF!</v>
      </c>
      <c r="K890" s="166" t="e">
        <f t="shared" ref="K890:K897" si="96">IF(SUM(I890:J890)&gt;0,1,0)</f>
        <v>#REF!</v>
      </c>
      <c r="L890" s="156"/>
      <c r="M890" s="160" t="e">
        <f>IF(M889="","",IF(M889&lt;&gt;"119530",119530,""))</f>
        <v>#REF!</v>
      </c>
      <c r="N890" s="160" t="e">
        <f>VLOOKUP(M890,AccountFund_Tbl,2,FALSE)</f>
        <v>#REF!</v>
      </c>
    </row>
    <row r="891" spans="1:14" ht="15.75">
      <c r="A891" s="159"/>
      <c r="B891" s="167"/>
      <c r="C891" s="167"/>
      <c r="D891" s="161"/>
      <c r="E891" s="159"/>
      <c r="F891" s="162"/>
      <c r="G891" s="157"/>
      <c r="H891" s="163"/>
      <c r="I891" s="164"/>
      <c r="J891" s="165"/>
      <c r="K891" s="166">
        <f t="shared" si="96"/>
        <v>0</v>
      </c>
      <c r="L891" s="156"/>
      <c r="M891" s="156"/>
      <c r="N891" s="156"/>
    </row>
    <row r="892" spans="1:14" ht="15.75">
      <c r="A892" s="159"/>
      <c r="B892" s="167"/>
      <c r="C892" s="167"/>
      <c r="D892" s="161"/>
      <c r="E892" s="159"/>
      <c r="F892" s="162"/>
      <c r="G892" s="157"/>
      <c r="H892" s="163"/>
      <c r="I892" s="164"/>
      <c r="J892" s="165"/>
      <c r="K892" s="166">
        <f t="shared" si="96"/>
        <v>0</v>
      </c>
      <c r="L892" s="156"/>
      <c r="M892" s="156"/>
      <c r="N892" s="156"/>
    </row>
    <row r="893" spans="1:14" ht="15.75">
      <c r="A893" s="159"/>
      <c r="B893" s="167"/>
      <c r="C893" s="167"/>
      <c r="D893" s="161"/>
      <c r="E893" s="159"/>
      <c r="F893" s="162"/>
      <c r="G893" s="157"/>
      <c r="H893" s="163"/>
      <c r="I893" s="164"/>
      <c r="J893" s="165"/>
      <c r="K893" s="166">
        <f t="shared" si="96"/>
        <v>0</v>
      </c>
      <c r="L893" s="156"/>
      <c r="M893" s="156"/>
      <c r="N893" s="156"/>
    </row>
    <row r="894" spans="1:14" ht="15.75">
      <c r="K894" s="166">
        <f t="shared" si="96"/>
        <v>0</v>
      </c>
    </row>
    <row r="895" spans="1:14" ht="15.75">
      <c r="K895" s="166">
        <f t="shared" si="96"/>
        <v>0</v>
      </c>
    </row>
    <row r="896" spans="1:14" ht="15.75">
      <c r="K896" s="166">
        <f t="shared" si="96"/>
        <v>0</v>
      </c>
    </row>
    <row r="897" spans="1:14" ht="15.75">
      <c r="A897" t="s">
        <v>199</v>
      </c>
      <c r="K897" s="166">
        <f t="shared" si="96"/>
        <v>0</v>
      </c>
    </row>
    <row r="898" spans="1:14" ht="15.75">
      <c r="A898" s="159" t="s">
        <v>198</v>
      </c>
      <c r="B898" s="160" t="str">
        <f>IF(ISERROR(M898),"",M898)</f>
        <v/>
      </c>
      <c r="C898" s="160" t="e">
        <f>VLOOKUP(B898,AccountFund_Tbl,2,FALSE)</f>
        <v>#N/A</v>
      </c>
      <c r="D898" s="161"/>
      <c r="E898" s="159"/>
      <c r="F898" s="162">
        <f ca="1">TODAY()</f>
        <v>45355</v>
      </c>
      <c r="G898" s="157" t="e">
        <f>IF('IOC Input'!#REF!="","",'IOC Input'!#REF!)</f>
        <v>#REF!</v>
      </c>
      <c r="H898" s="163" t="e">
        <f>IF('IOC Input'!#REF!&gt;=50000,RIGHT('IOC Input'!#REF!,6),"")</f>
        <v>#REF!</v>
      </c>
      <c r="I898" s="164" t="e">
        <f>IF(I899="",J899,"")</f>
        <v>#REF!</v>
      </c>
      <c r="J898" s="165" t="e">
        <f>IF(J899="",I899,"")</f>
        <v>#REF!</v>
      </c>
      <c r="K898" s="166" t="e">
        <f>IF(SUM(I898:J898)&gt;0,1,0)</f>
        <v>#REF!</v>
      </c>
      <c r="L898" s="156"/>
      <c r="M898"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898" s="160" t="e">
        <f>VLOOKUP(M898,AccountFund_Tbl,2,FALSE)</f>
        <v>#REF!</v>
      </c>
    </row>
    <row r="899" spans="1:14" ht="15.75">
      <c r="A899" s="159" t="s">
        <v>198</v>
      </c>
      <c r="B899" s="160" t="str">
        <f>IF(B898="","",IF(B898&lt;&gt;"119530",119530,""))</f>
        <v/>
      </c>
      <c r="C899" s="160" t="e">
        <f>VLOOKUP(B899,AccountFund_Tbl,2,FALSE)</f>
        <v>#N/A</v>
      </c>
      <c r="D899" s="161"/>
      <c r="E899" s="159"/>
      <c r="F899" s="162">
        <f ca="1">TODAY()</f>
        <v>45355</v>
      </c>
      <c r="G899" s="157" t="e">
        <f>IF('IOC Input'!#REF!="","",'IOC Input'!#REF!)</f>
        <v>#REF!</v>
      </c>
      <c r="H899" s="163" t="e">
        <f>IF('IOC Input'!#REF!&gt;=50000,RIGHT('IOC Input'!#REF!,6),"")</f>
        <v>#REF!</v>
      </c>
      <c r="I899" s="164" t="e">
        <f>IF(AND('IOC Input'!#REF!="1195000",'IOC Input'!#REF!="C"),'IOC Input'!#REF!,"")</f>
        <v>#REF!</v>
      </c>
      <c r="J899" s="165" t="e">
        <f>IF(AND('IOC Input'!#REF!="1195000",'IOC Input'!#REF!="D"),'IOC Input'!#REF!,"")</f>
        <v>#REF!</v>
      </c>
      <c r="K899" s="166" t="e">
        <f t="shared" ref="K899:K906" si="97">IF(SUM(I899:J899)&gt;0,1,0)</f>
        <v>#REF!</v>
      </c>
      <c r="L899" s="156"/>
      <c r="M899" s="160" t="e">
        <f>IF(M898="","",IF(M898&lt;&gt;"119530",119530,""))</f>
        <v>#REF!</v>
      </c>
      <c r="N899" s="160" t="e">
        <f>VLOOKUP(M899,AccountFund_Tbl,2,FALSE)</f>
        <v>#REF!</v>
      </c>
    </row>
    <row r="900" spans="1:14" ht="15.75">
      <c r="A900" s="159"/>
      <c r="B900" s="167"/>
      <c r="C900" s="167"/>
      <c r="D900" s="161"/>
      <c r="E900" s="159"/>
      <c r="F900" s="162"/>
      <c r="G900" s="157"/>
      <c r="H900" s="163"/>
      <c r="I900" s="164"/>
      <c r="J900" s="165"/>
      <c r="K900" s="166">
        <f t="shared" si="97"/>
        <v>0</v>
      </c>
      <c r="L900" s="156"/>
      <c r="M900" s="156"/>
      <c r="N900" s="156"/>
    </row>
    <row r="901" spans="1:14" ht="15.75">
      <c r="A901" s="159"/>
      <c r="B901" s="167"/>
      <c r="C901" s="167"/>
      <c r="D901" s="161"/>
      <c r="E901" s="159"/>
      <c r="F901" s="162"/>
      <c r="G901" s="157"/>
      <c r="H901" s="163"/>
      <c r="I901" s="164"/>
      <c r="J901" s="165"/>
      <c r="K901" s="166">
        <f t="shared" si="97"/>
        <v>0</v>
      </c>
      <c r="L901" s="156"/>
      <c r="M901" s="156"/>
      <c r="N901" s="156"/>
    </row>
    <row r="902" spans="1:14" ht="15.75">
      <c r="A902" s="159"/>
      <c r="B902" s="167"/>
      <c r="C902" s="167"/>
      <c r="D902" s="161"/>
      <c r="E902" s="159"/>
      <c r="F902" s="162"/>
      <c r="G902" s="157"/>
      <c r="H902" s="163"/>
      <c r="I902" s="164"/>
      <c r="J902" s="165"/>
      <c r="K902" s="166">
        <f t="shared" si="97"/>
        <v>0</v>
      </c>
      <c r="L902" s="156"/>
      <c r="M902" s="156"/>
      <c r="N902" s="156"/>
    </row>
    <row r="903" spans="1:14" ht="15.75">
      <c r="K903" s="166">
        <f t="shared" si="97"/>
        <v>0</v>
      </c>
    </row>
    <row r="904" spans="1:14" ht="15.75">
      <c r="K904" s="166">
        <f t="shared" si="97"/>
        <v>0</v>
      </c>
    </row>
    <row r="905" spans="1:14" ht="15.75">
      <c r="K905" s="166">
        <f t="shared" si="97"/>
        <v>0</v>
      </c>
    </row>
    <row r="906" spans="1:14" ht="15.75">
      <c r="A906" t="s">
        <v>199</v>
      </c>
      <c r="K906" s="166">
        <f t="shared" si="97"/>
        <v>0</v>
      </c>
    </row>
    <row r="907" spans="1:14" ht="15.75">
      <c r="A907" s="159" t="s">
        <v>198</v>
      </c>
      <c r="B907" s="160" t="str">
        <f>IF(ISERROR(M907),"",M907)</f>
        <v/>
      </c>
      <c r="C907" s="160" t="e">
        <f>VLOOKUP(B907,AccountFund_Tbl,2,FALSE)</f>
        <v>#N/A</v>
      </c>
      <c r="D907" s="161"/>
      <c r="E907" s="159"/>
      <c r="F907" s="162">
        <f ca="1">TODAY()</f>
        <v>45355</v>
      </c>
      <c r="G907" s="157" t="e">
        <f>IF('IOC Input'!#REF!="","",'IOC Input'!#REF!)</f>
        <v>#REF!</v>
      </c>
      <c r="H907" s="163" t="e">
        <f>IF('IOC Input'!#REF!&gt;=50000,RIGHT('IOC Input'!#REF!,6),"")</f>
        <v>#REF!</v>
      </c>
      <c r="I907" s="164" t="e">
        <f>IF(I908="",J908,"")</f>
        <v>#REF!</v>
      </c>
      <c r="J907" s="165" t="e">
        <f>IF(J908="",I908,"")</f>
        <v>#REF!</v>
      </c>
      <c r="K907" s="166" t="e">
        <f>IF(SUM(I907:J907)&gt;0,1,0)</f>
        <v>#REF!</v>
      </c>
      <c r="L907" s="156"/>
      <c r="M907" s="160" t="e">
        <f>(IF(AND('IOC Input'!#REF!="UCB",'IOC Input'!#REF!&gt;=50000),"119510",IF(AND('IOC Input'!#REF!="UCSF",'IOC Input'!#REF!&gt;=50000),"119520",IF(AND('IOC Input'!#REF!="UCLA",'IOC Input'!#REF!&gt;=50000),"119540",IF(AND('IOC Input'!#REF!="UCR",'IOC Input'!#REF!&gt;=50000),"119550",IF(AND('IOC Input'!#REF!="UCSD",'IOC Input'!#REF!&gt;=50000),"119560",IF(AND('IOC Input'!#REF!="UCSC",'IOC Input'!#REF!&gt;=50000),"119570",IF(AND('IOC Input'!#REF!="UCSB",'IOC Input'!#REF!&gt;=50000),"119580","")))))))&amp;IF(AND('IOC Input'!#REF!="UCI",'IOC Input'!#REF!&gt;=50000),"119590",IF(AND('IOC Input'!#REF!="UCM",'IOC Input'!#REF!&gt;=50000),"119591",IF(AND('IOC Input'!#REF!="M-OP",'IOC Input'!#REF!&gt;=50000),"119545",""))))+0</f>
        <v>#REF!</v>
      </c>
      <c r="N907" s="160" t="e">
        <f>VLOOKUP(M907,AccountFund_Tbl,2,FALSE)</f>
        <v>#REF!</v>
      </c>
    </row>
    <row r="908" spans="1:14" ht="15.75">
      <c r="A908" s="159" t="s">
        <v>198</v>
      </c>
      <c r="B908" s="160" t="str">
        <f>IF(B907="","",IF(B907&lt;&gt;"119530",119530,""))</f>
        <v/>
      </c>
      <c r="C908" s="160" t="e">
        <f>VLOOKUP(B908,AccountFund_Tbl,2,FALSE)</f>
        <v>#N/A</v>
      </c>
      <c r="D908" s="161"/>
      <c r="E908" s="159"/>
      <c r="F908" s="162">
        <f ca="1">TODAY()</f>
        <v>45355</v>
      </c>
      <c r="G908" s="157" t="e">
        <f>IF('IOC Input'!#REF!="","",'IOC Input'!#REF!)</f>
        <v>#REF!</v>
      </c>
      <c r="H908" s="163" t="e">
        <f>IF('IOC Input'!#REF!&gt;=50000,RIGHT('IOC Input'!#REF!,6),"")</f>
        <v>#REF!</v>
      </c>
      <c r="I908" s="164" t="e">
        <f>IF(AND('IOC Input'!#REF!="1195000",'IOC Input'!#REF!="C"),'IOC Input'!#REF!,"")</f>
        <v>#REF!</v>
      </c>
      <c r="J908" s="165" t="e">
        <f>IF(AND('IOC Input'!#REF!="1195000",'IOC Input'!#REF!="D"),'IOC Input'!#REF!,"")</f>
        <v>#REF!</v>
      </c>
      <c r="K908" s="166" t="e">
        <f t="shared" ref="K908:K915" si="98">IF(SUM(I908:J908)&gt;0,1,0)</f>
        <v>#REF!</v>
      </c>
      <c r="L908" s="156"/>
      <c r="M908" s="160" t="e">
        <f>IF(M907="","",IF(M907&lt;&gt;"119530",119530,""))</f>
        <v>#REF!</v>
      </c>
      <c r="N908" s="160" t="e">
        <f>VLOOKUP(M908,AccountFund_Tbl,2,FALSE)</f>
        <v>#REF!</v>
      </c>
    </row>
    <row r="909" spans="1:14" ht="15.75">
      <c r="A909" s="159"/>
      <c r="B909" s="167"/>
      <c r="C909" s="167"/>
      <c r="D909" s="161"/>
      <c r="E909" s="159"/>
      <c r="F909" s="162"/>
      <c r="G909" s="157"/>
      <c r="H909" s="163"/>
      <c r="I909" s="164"/>
      <c r="J909" s="165"/>
      <c r="K909" s="166">
        <f t="shared" si="98"/>
        <v>0</v>
      </c>
      <c r="L909" s="156"/>
      <c r="M909" s="156"/>
      <c r="N909" s="156"/>
    </row>
    <row r="910" spans="1:14" ht="15.75">
      <c r="A910" s="159"/>
      <c r="B910" s="167"/>
      <c r="C910" s="167"/>
      <c r="D910" s="161"/>
      <c r="E910" s="159"/>
      <c r="F910" s="162"/>
      <c r="G910" s="157"/>
      <c r="H910" s="163"/>
      <c r="I910" s="164"/>
      <c r="J910" s="165"/>
      <c r="K910" s="166">
        <f t="shared" si="98"/>
        <v>0</v>
      </c>
      <c r="L910" s="156"/>
      <c r="M910" s="156"/>
      <c r="N910" s="156"/>
    </row>
    <row r="911" spans="1:14" ht="15.75">
      <c r="A911" s="159"/>
      <c r="B911" s="167"/>
      <c r="C911" s="167"/>
      <c r="D911" s="161"/>
      <c r="E911" s="159"/>
      <c r="F911" s="162"/>
      <c r="G911" s="157"/>
      <c r="H911" s="163"/>
      <c r="I911" s="164"/>
      <c r="J911" s="165"/>
      <c r="K911" s="166">
        <f t="shared" si="98"/>
        <v>0</v>
      </c>
      <c r="L911" s="156"/>
      <c r="M911" s="156"/>
      <c r="N911" s="156"/>
    </row>
    <row r="912" spans="1:14" ht="15.75">
      <c r="K912" s="166">
        <f t="shared" si="98"/>
        <v>0</v>
      </c>
    </row>
    <row r="913" spans="1:11" ht="15.75">
      <c r="K913" s="166">
        <f t="shared" si="98"/>
        <v>0</v>
      </c>
    </row>
    <row r="914" spans="1:11" ht="15.75">
      <c r="K914" s="166">
        <f t="shared" si="98"/>
        <v>0</v>
      </c>
    </row>
    <row r="915" spans="1:11" ht="15.75">
      <c r="A915" t="s">
        <v>199</v>
      </c>
      <c r="K915" s="166">
        <f t="shared" si="98"/>
        <v>0</v>
      </c>
    </row>
  </sheetData>
  <sheetProtection algorithmName="SHA-512" hashValue="w7YXLro9f0Bb/c+4L8iIxLH86k3mRY44DTvr7piB/ObCs+Gjg+hryM0WToBz7B2WWGm0Fid/rNWa1D4bp2UfCA==" saltValue="9JGu8Wu4YNAJy7pHhG1trg==" spinCount="100000" sheet="1" objects="1" scenarios="1"/>
  <mergeCells count="3">
    <mergeCell ref="A20:J20"/>
    <mergeCell ref="B21:J21"/>
    <mergeCell ref="B22:J22"/>
  </mergeCells>
  <pageMargins left="0.7" right="0.7" top="0.75" bottom="0.75" header="0.3" footer="0.3"/>
  <ignoredErrors>
    <ignoredError sqref="K909:K915 K907:K908 A1:N24 A907:J908 L908:N908 A26:N33 A25:L25 N25 A35:N42 A34:L34 N34 A44:N51 A43:L43 N43 A53:N60 A52:L52 N52 A62:N69 A61:L61 N61 A71:N78 A70:L70 N70 A80:N87 A79:L79 N79 A89:N96 A88:L88 N88 A98:N105 A97:L97 N97 A107:N114 A106:L106 N106 A116:N123 A115:L115 N115 A125:N132 A124:L124 N124 A134:N141 A133:L133 N133 A143:N150 A142:L142 N142 A152:N159 A151:L151 N151 A161:N168 A160:L160 N160 A170:N177 A169:L169 N169 A179:N186 A178:L178 N178 A188:N195 A187:L187 N187 A197:N204 A196:L196 N196 A206:N213 A205:L205 N205 A215:N222 A214:L214 N214 A224:N231 A223:L223 N223 A233:N240 A232:L232 N232 A242:N249 A241:L241 N241 A251:N258 A250:L250 N250 A260:N267 A259:L259 N259 A269:N276 A268:L268 N268 A278:N285 A277:L277 N277 A287:N294 A286:L286 N286 A296:N303 A295:L295 N295 A305:N312 A304:L304 N304 A314:N321 A313:L313 N313 A323:N330 A322:L322 N322 A332:N339 A331:L331 N331 A341:N348 A340:L340 N340 A350:N357 A349:L349 N349 A359:N366 A358:L358 N358 A368:N375 A367:L367 N367 A377:N384 A376:L376 N376 A386:N393 A385:L385 N385 A395:N402 A394:L394 N394 A404:N411 A403:L403 N403 A413:N420 A412:L412 N412 A422:N429 A421:L421 N421 A431:N438 A430:L430 N430 A440:N447 A439:L439 N439 A449:N456 A448:L448 N448 A458:N465 A457:L457 N457 A467:N474 A466:L466 N466 A476:N483 A475:L475 N475 A485:N492 A484:L484 N484 A494:N501 A493:L493 N493 A503:N510 A502:L502 N502 A512:N519 A511:L511 N511 A521:N528 A520:L520 N520 A530:N537 A529:L529 N529 A539:N546 A538:L538 N538 A548:N555 A547:L547 N547 A557:N564 A556:L556 N556 A566:N572 A565:L565 N565 A575:N582 A573:L573 N573 A574:L574 N574 A584:N591 A583:L583 N583 A593:N600 A592:L592 N592 A602:N609 A601:L601 N601 A611:N618 A610:L610 N610 A620:N627 A619:L619 N619 A629:N636 A628:L628 N628 A638:N645 A637:L637 N637 A647:N654 A646:L646 N646 A656:N663 A655:L655 N655 A665:N672 A664:L664 N664 A674:N681 A673:L673 N673 A683:N690 A682:L682 N682 A692:N699 A691:L691 N691 A701:N708 A700:L700 N700 A710:N717 A709:L709 N709 A719:N726 A718:L718 N718 A728:N735 A727:L727 N727 A737:N744 A736:L736 N736 A746:N753 A745:L745 N745 A755:N762 A754:L754 N754 A764:N771 A763:L763 N763 A773:N780 A772:L772 N772 A782:N789 A781:L781 N781 A791:N798 A790:L790 N790 A800:N807 A799:L799 N799 A809:N816 A808:L808 N808 A818:N825 A817:L817 N817 A827:N834 A826:L826 N826 A836:N843 A835:L835 N835 A845:N852 A844:L844 N844 A854:N861 A853:L853 N853 A863:N870 A862:L862 N862 A872:N879 A871:L871 N871 A881:N888 A880:L880 N880 A890:N897 A889:L889 N889 A899:N906 A898:L898 N898 L907 N90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7030A0"/>
    <pageSetUpPr fitToPage="1"/>
  </sheetPr>
  <dimension ref="B1:T43"/>
  <sheetViews>
    <sheetView showGridLines="0" zoomScaleNormal="100" workbookViewId="0"/>
  </sheetViews>
  <sheetFormatPr defaultColWidth="9.140625" defaultRowHeight="15"/>
  <cols>
    <col min="1" max="1" width="3.42578125" style="55" customWidth="1"/>
    <col min="2" max="7" width="9.140625" style="55"/>
    <col min="8" max="8" width="14.42578125" style="55" customWidth="1"/>
    <col min="9" max="10" width="9.140625" style="55"/>
    <col min="11" max="11" width="13.140625" style="55" customWidth="1"/>
    <col min="12" max="12" width="13.7109375" style="55" customWidth="1"/>
    <col min="13" max="13" width="9.140625" style="55"/>
    <col min="14" max="14" width="15.28515625" style="55" customWidth="1"/>
    <col min="15" max="15" width="17.140625" style="55" customWidth="1"/>
    <col min="16" max="16" width="18.5703125" style="55" customWidth="1"/>
    <col min="17" max="17" width="21.85546875" style="55" customWidth="1"/>
    <col min="18" max="18" width="9.140625" style="55"/>
    <col min="19" max="19" width="9.85546875" style="55" bestFit="1" customWidth="1"/>
    <col min="20" max="20" width="36.42578125" style="55" bestFit="1" customWidth="1"/>
    <col min="21" max="16384" width="9.140625" style="55"/>
  </cols>
  <sheetData>
    <row r="1" spans="2:17" ht="26.25">
      <c r="B1" s="209" t="s">
        <v>301</v>
      </c>
    </row>
    <row r="2" spans="2:17">
      <c r="B2" s="199" t="s">
        <v>306</v>
      </c>
      <c r="L2" s="199" t="s">
        <v>307</v>
      </c>
    </row>
    <row r="3" spans="2:17">
      <c r="B3" s="55" t="s">
        <v>308</v>
      </c>
      <c r="L3" s="55" t="s">
        <v>311</v>
      </c>
    </row>
    <row r="4" spans="2:17">
      <c r="B4" s="55" t="s">
        <v>309</v>
      </c>
      <c r="L4" s="55" t="s">
        <v>312</v>
      </c>
    </row>
    <row r="5" spans="2:17">
      <c r="B5" s="55" t="s">
        <v>310</v>
      </c>
      <c r="L5" s="55" t="s">
        <v>313</v>
      </c>
    </row>
    <row r="7" spans="2:17">
      <c r="B7" s="199" t="s">
        <v>317</v>
      </c>
    </row>
    <row r="8" spans="2:17">
      <c r="B8" s="55" t="s">
        <v>242</v>
      </c>
      <c r="M8" s="210" t="s">
        <v>320</v>
      </c>
    </row>
    <row r="9" spans="2:17" ht="15.75" thickBot="1">
      <c r="B9" s="210"/>
      <c r="C9" s="210"/>
      <c r="D9" s="210"/>
      <c r="E9" s="210"/>
      <c r="F9" s="210"/>
      <c r="G9" s="210"/>
      <c r="H9" s="210"/>
      <c r="I9" s="210"/>
    </row>
    <row r="10" spans="2:17" ht="20.100000000000001" customHeight="1">
      <c r="B10" s="211" t="s">
        <v>119</v>
      </c>
      <c r="C10" s="200"/>
      <c r="D10" s="200"/>
      <c r="E10" s="200"/>
      <c r="F10" s="212"/>
      <c r="G10" s="200" t="s">
        <v>243</v>
      </c>
      <c r="H10" s="200"/>
      <c r="I10" s="200"/>
      <c r="J10" s="200"/>
      <c r="K10" s="200"/>
      <c r="L10" s="200"/>
      <c r="M10" s="200"/>
      <c r="N10" s="200"/>
      <c r="O10" s="200"/>
      <c r="P10" s="200"/>
      <c r="Q10" s="212"/>
    </row>
    <row r="11" spans="2:17" ht="20.100000000000001" customHeight="1">
      <c r="B11" s="213"/>
      <c r="F11" s="214"/>
      <c r="G11" s="263" t="s">
        <v>321</v>
      </c>
      <c r="Q11" s="214"/>
    </row>
    <row r="12" spans="2:17" ht="20.100000000000001" customHeight="1" thickBot="1">
      <c r="B12" s="213"/>
      <c r="F12" s="214"/>
      <c r="G12" s="278" t="s">
        <v>422</v>
      </c>
      <c r="H12" s="279"/>
      <c r="I12" s="279"/>
      <c r="J12" s="279"/>
      <c r="K12" s="279"/>
      <c r="L12" s="279"/>
      <c r="M12" s="279"/>
      <c r="N12" s="279"/>
      <c r="O12" s="279"/>
      <c r="P12" s="279"/>
      <c r="Q12" s="280"/>
    </row>
    <row r="13" spans="2:17" ht="20.100000000000001" customHeight="1">
      <c r="B13" s="211" t="s">
        <v>304</v>
      </c>
      <c r="C13" s="200"/>
      <c r="D13" s="200"/>
      <c r="E13" s="200"/>
      <c r="F13" s="200"/>
      <c r="G13" s="191" t="s">
        <v>446</v>
      </c>
      <c r="H13" s="200"/>
      <c r="I13" s="200"/>
      <c r="J13" s="200"/>
      <c r="K13" s="200"/>
      <c r="L13" s="200"/>
      <c r="M13" s="200"/>
      <c r="N13" s="200"/>
      <c r="O13" s="200"/>
      <c r="P13" s="200"/>
      <c r="Q13" s="212"/>
    </row>
    <row r="14" spans="2:17" ht="20.100000000000001" customHeight="1">
      <c r="B14" s="22"/>
      <c r="G14" s="22" t="s">
        <v>424</v>
      </c>
      <c r="Q14" s="214"/>
    </row>
    <row r="15" spans="2:17" ht="20.100000000000001" customHeight="1">
      <c r="B15" s="22"/>
      <c r="G15" s="22" t="s">
        <v>120</v>
      </c>
      <c r="Q15" s="214"/>
    </row>
    <row r="16" spans="2:17" ht="20.100000000000001" customHeight="1" thickBot="1">
      <c r="B16" s="22"/>
      <c r="G16" s="22" t="s">
        <v>254</v>
      </c>
      <c r="Q16" s="214"/>
    </row>
    <row r="17" spans="2:20" ht="20.100000000000001" customHeight="1" thickBot="1">
      <c r="B17" s="217" t="s">
        <v>302</v>
      </c>
      <c r="C17" s="218"/>
      <c r="D17" s="218"/>
      <c r="E17" s="218"/>
      <c r="F17" s="218"/>
      <c r="G17" s="219" t="s">
        <v>303</v>
      </c>
      <c r="H17" s="218"/>
      <c r="I17" s="218"/>
      <c r="J17" s="218"/>
      <c r="K17" s="218"/>
      <c r="L17" s="218"/>
      <c r="M17" s="218"/>
      <c r="N17" s="218"/>
      <c r="O17" s="218"/>
      <c r="P17" s="218"/>
      <c r="Q17" s="220"/>
      <c r="S17" s="294" t="s">
        <v>146</v>
      </c>
      <c r="T17" s="295" t="s">
        <v>469</v>
      </c>
    </row>
    <row r="18" spans="2:20" ht="20.100000000000001" customHeight="1">
      <c r="B18" s="213" t="s">
        <v>305</v>
      </c>
      <c r="G18" s="22" t="s">
        <v>407</v>
      </c>
      <c r="Q18" s="214"/>
      <c r="S18" s="290" t="s">
        <v>467</v>
      </c>
      <c r="T18" s="291" t="s">
        <v>470</v>
      </c>
    </row>
    <row r="19" spans="2:20" ht="20.100000000000001" customHeight="1">
      <c r="B19" s="22"/>
      <c r="G19" s="22" t="s">
        <v>409</v>
      </c>
      <c r="Q19" s="214"/>
      <c r="S19" s="290" t="s">
        <v>471</v>
      </c>
      <c r="T19" s="291" t="s">
        <v>472</v>
      </c>
    </row>
    <row r="20" spans="2:20" ht="20.100000000000001" customHeight="1">
      <c r="B20" s="22"/>
      <c r="G20" s="22" t="s">
        <v>408</v>
      </c>
      <c r="Q20" s="214"/>
      <c r="S20" s="290" t="s">
        <v>473</v>
      </c>
      <c r="T20" s="291" t="s">
        <v>474</v>
      </c>
    </row>
    <row r="21" spans="2:20" ht="20.45" customHeight="1">
      <c r="B21" s="22"/>
      <c r="G21" s="22" t="s">
        <v>493</v>
      </c>
      <c r="Q21" s="214"/>
      <c r="S21" s="290" t="s">
        <v>475</v>
      </c>
      <c r="T21" s="291" t="s">
        <v>476</v>
      </c>
    </row>
    <row r="22" spans="2:20" ht="20.100000000000001" customHeight="1">
      <c r="B22" s="22"/>
      <c r="G22" s="22" t="s">
        <v>411</v>
      </c>
      <c r="Q22" s="214"/>
      <c r="S22" s="290" t="s">
        <v>477</v>
      </c>
      <c r="T22" s="291" t="s">
        <v>478</v>
      </c>
    </row>
    <row r="23" spans="2:20" ht="20.100000000000001" customHeight="1">
      <c r="B23" s="22"/>
      <c r="G23" s="22" t="s">
        <v>410</v>
      </c>
      <c r="Q23" s="214"/>
      <c r="S23" s="290" t="s">
        <v>479</v>
      </c>
      <c r="T23" s="291" t="s">
        <v>480</v>
      </c>
    </row>
    <row r="24" spans="2:20" ht="20.100000000000001" customHeight="1">
      <c r="B24" s="22"/>
      <c r="G24" s="22" t="s">
        <v>412</v>
      </c>
      <c r="Q24" s="214"/>
      <c r="S24" s="290" t="s">
        <v>481</v>
      </c>
      <c r="T24" s="291" t="s">
        <v>482</v>
      </c>
    </row>
    <row r="25" spans="2:20" ht="20.100000000000001" customHeight="1">
      <c r="B25" s="22"/>
      <c r="G25" s="22" t="s">
        <v>413</v>
      </c>
      <c r="Q25" s="214"/>
      <c r="S25" s="290" t="s">
        <v>483</v>
      </c>
      <c r="T25" s="291" t="s">
        <v>484</v>
      </c>
    </row>
    <row r="26" spans="2:20" ht="20.100000000000001" customHeight="1">
      <c r="B26" s="22"/>
      <c r="G26" s="22" t="s">
        <v>414</v>
      </c>
      <c r="Q26" s="214"/>
      <c r="S26" s="290" t="s">
        <v>485</v>
      </c>
      <c r="T26" s="291" t="s">
        <v>486</v>
      </c>
    </row>
    <row r="27" spans="2:20" ht="20.100000000000001" customHeight="1" thickBot="1">
      <c r="B27" s="192"/>
      <c r="C27" s="201"/>
      <c r="D27" s="201"/>
      <c r="E27" s="201"/>
      <c r="F27" s="216"/>
      <c r="G27" s="192" t="s">
        <v>450</v>
      </c>
      <c r="H27" s="201"/>
      <c r="I27" s="201"/>
      <c r="J27" s="201"/>
      <c r="K27" s="201"/>
      <c r="L27" s="201"/>
      <c r="M27" s="201"/>
      <c r="N27" s="201"/>
      <c r="O27" s="201"/>
      <c r="P27" s="201"/>
      <c r="Q27" s="216"/>
      <c r="S27" s="290" t="s">
        <v>487</v>
      </c>
      <c r="T27" s="291" t="s">
        <v>488</v>
      </c>
    </row>
    <row r="28" spans="2:20" ht="20.100000000000001" customHeight="1" thickBot="1">
      <c r="B28" s="213" t="s">
        <v>420</v>
      </c>
      <c r="F28" s="214"/>
      <c r="G28" s="55" t="s">
        <v>415</v>
      </c>
      <c r="Q28" s="214"/>
      <c r="S28" s="290" t="s">
        <v>489</v>
      </c>
      <c r="T28" s="291" t="s">
        <v>490</v>
      </c>
    </row>
    <row r="29" spans="2:20" ht="20.100000000000001" customHeight="1" thickBot="1">
      <c r="B29" s="211" t="s">
        <v>421</v>
      </c>
      <c r="C29" s="200"/>
      <c r="D29" s="200"/>
      <c r="E29" s="200"/>
      <c r="F29" s="212"/>
      <c r="G29" s="200" t="s">
        <v>416</v>
      </c>
      <c r="H29" s="200"/>
      <c r="I29" s="200"/>
      <c r="J29" s="200"/>
      <c r="K29" s="200"/>
      <c r="L29" s="200"/>
      <c r="M29" s="200"/>
      <c r="N29" s="200"/>
      <c r="O29" s="200"/>
      <c r="P29" s="200"/>
      <c r="Q29" s="212"/>
      <c r="S29" s="292" t="s">
        <v>491</v>
      </c>
      <c r="T29" s="293" t="s">
        <v>492</v>
      </c>
    </row>
    <row r="30" spans="2:20" ht="20.100000000000001" customHeight="1" thickBot="1">
      <c r="B30" s="213"/>
      <c r="F30" s="214"/>
      <c r="G30" s="281" t="s">
        <v>447</v>
      </c>
      <c r="H30" s="279"/>
      <c r="I30" s="279"/>
      <c r="J30" s="279"/>
      <c r="K30" s="279"/>
      <c r="L30" s="279"/>
      <c r="M30" s="279"/>
      <c r="N30" s="279"/>
      <c r="O30" s="279"/>
      <c r="P30" s="279"/>
      <c r="Q30" s="280"/>
    </row>
    <row r="31" spans="2:20" ht="20.100000000000001" customHeight="1">
      <c r="B31" s="211" t="s">
        <v>121</v>
      </c>
      <c r="C31" s="200"/>
      <c r="D31" s="200"/>
      <c r="E31" s="200"/>
      <c r="F31" s="212"/>
      <c r="G31" s="200" t="s">
        <v>417</v>
      </c>
      <c r="H31" s="200"/>
      <c r="I31" s="200"/>
      <c r="J31" s="200"/>
      <c r="K31" s="200"/>
      <c r="L31" s="200"/>
      <c r="M31" s="200"/>
      <c r="N31" s="200"/>
      <c r="O31" s="200"/>
      <c r="P31" s="200"/>
      <c r="Q31" s="212"/>
    </row>
    <row r="32" spans="2:20" ht="20.100000000000001" customHeight="1" thickBot="1">
      <c r="B32" s="192"/>
      <c r="C32" s="201"/>
      <c r="D32" s="201"/>
      <c r="E32" s="201"/>
      <c r="F32" s="216"/>
      <c r="G32" s="201" t="s">
        <v>423</v>
      </c>
      <c r="H32" s="201"/>
      <c r="I32" s="201"/>
      <c r="J32" s="201"/>
      <c r="K32" s="201"/>
      <c r="L32" s="201"/>
      <c r="M32" s="201"/>
      <c r="N32" s="201"/>
      <c r="O32" s="201"/>
      <c r="P32" s="201"/>
      <c r="Q32" s="216"/>
    </row>
    <row r="33" spans="2:17" ht="20.100000000000001" customHeight="1" thickBot="1">
      <c r="B33" s="211" t="s">
        <v>83</v>
      </c>
      <c r="C33" s="200"/>
      <c r="D33" s="200"/>
      <c r="E33" s="200"/>
      <c r="F33" s="212"/>
      <c r="G33" s="221" t="s">
        <v>432</v>
      </c>
      <c r="H33" s="221"/>
      <c r="I33" s="221"/>
      <c r="J33" s="221"/>
      <c r="K33" s="221"/>
      <c r="L33" s="221"/>
      <c r="M33" s="221"/>
      <c r="N33" s="221"/>
      <c r="O33" s="221"/>
      <c r="P33" s="221"/>
      <c r="Q33" s="222"/>
    </row>
    <row r="34" spans="2:17" ht="20.100000000000001" customHeight="1">
      <c r="B34" s="211" t="s">
        <v>102</v>
      </c>
      <c r="C34" s="200"/>
      <c r="D34" s="200"/>
      <c r="E34" s="200"/>
      <c r="F34" s="212"/>
      <c r="G34" s="200" t="s">
        <v>418</v>
      </c>
      <c r="H34" s="200"/>
      <c r="I34" s="200"/>
      <c r="J34" s="200"/>
      <c r="K34" s="200"/>
      <c r="L34" s="200"/>
      <c r="M34" s="200"/>
      <c r="N34" s="200"/>
      <c r="O34" s="200"/>
      <c r="P34" s="200"/>
      <c r="Q34" s="212"/>
    </row>
    <row r="35" spans="2:17" ht="20.100000000000001" customHeight="1" thickBot="1">
      <c r="B35" s="215"/>
      <c r="C35" s="201"/>
      <c r="D35" s="201"/>
      <c r="E35" s="201"/>
      <c r="F35" s="216"/>
      <c r="G35" s="201" t="s">
        <v>419</v>
      </c>
      <c r="H35" s="201"/>
      <c r="I35" s="201"/>
      <c r="J35" s="201"/>
      <c r="K35" s="201"/>
      <c r="L35" s="201"/>
      <c r="M35" s="201"/>
      <c r="N35" s="201"/>
      <c r="O35" s="201"/>
      <c r="P35" s="201"/>
      <c r="Q35" s="216"/>
    </row>
    <row r="36" spans="2:17" ht="20.100000000000001" customHeight="1" thickBot="1">
      <c r="B36" s="217" t="s">
        <v>122</v>
      </c>
      <c r="C36" s="218"/>
      <c r="D36" s="218"/>
      <c r="E36" s="218"/>
      <c r="F36" s="220"/>
      <c r="G36" s="218" t="s">
        <v>123</v>
      </c>
      <c r="H36" s="218"/>
      <c r="I36" s="218"/>
      <c r="J36" s="218"/>
      <c r="K36" s="218"/>
      <c r="L36" s="218"/>
      <c r="M36" s="218"/>
      <c r="N36" s="218"/>
      <c r="O36" s="218"/>
      <c r="P36" s="218"/>
      <c r="Q36" s="220"/>
    </row>
    <row r="37" spans="2:17" ht="20.100000000000001" customHeight="1">
      <c r="B37" s="211" t="s">
        <v>124</v>
      </c>
      <c r="C37" s="200"/>
      <c r="D37" s="200"/>
      <c r="E37" s="200"/>
      <c r="F37" s="212"/>
      <c r="G37" s="200" t="s">
        <v>451</v>
      </c>
      <c r="H37" s="200"/>
      <c r="I37" s="200"/>
      <c r="J37" s="200"/>
      <c r="K37" s="200"/>
      <c r="L37" s="200"/>
      <c r="M37" s="200"/>
      <c r="N37" s="200"/>
      <c r="O37" s="200"/>
      <c r="P37" s="200"/>
      <c r="Q37" s="212"/>
    </row>
    <row r="38" spans="2:17" ht="20.100000000000001" customHeight="1">
      <c r="B38" s="213"/>
      <c r="F38" s="214"/>
      <c r="G38" s="55" t="s">
        <v>452</v>
      </c>
      <c r="Q38" s="214"/>
    </row>
    <row r="39" spans="2:17" ht="20.100000000000001" customHeight="1" thickBot="1">
      <c r="B39" s="213"/>
      <c r="F39" s="214"/>
      <c r="G39" s="208" t="s">
        <v>322</v>
      </c>
      <c r="Q39" s="214"/>
    </row>
    <row r="40" spans="2:17" ht="20.100000000000001" customHeight="1" thickBot="1">
      <c r="B40" s="211" t="s">
        <v>104</v>
      </c>
      <c r="C40" s="200"/>
      <c r="D40" s="200"/>
      <c r="E40" s="200"/>
      <c r="F40" s="212"/>
      <c r="G40" s="200" t="s">
        <v>316</v>
      </c>
      <c r="H40" s="200"/>
      <c r="I40" s="200"/>
      <c r="J40" s="200"/>
      <c r="K40" s="200"/>
      <c r="L40" s="200"/>
      <c r="M40" s="200"/>
      <c r="N40" s="200"/>
      <c r="O40" s="200"/>
      <c r="P40" s="200"/>
      <c r="Q40" s="212"/>
    </row>
    <row r="41" spans="2:17" ht="20.100000000000001" customHeight="1" thickBot="1">
      <c r="B41" s="217" t="s">
        <v>314</v>
      </c>
      <c r="C41" s="218"/>
      <c r="D41" s="218"/>
      <c r="E41" s="218"/>
      <c r="F41" s="220"/>
      <c r="G41" s="218" t="s">
        <v>497</v>
      </c>
      <c r="H41" s="218"/>
      <c r="I41" s="218"/>
      <c r="J41" s="218"/>
      <c r="K41" s="218"/>
      <c r="L41" s="218"/>
      <c r="M41" s="218"/>
      <c r="N41" s="218"/>
      <c r="O41" s="218"/>
      <c r="P41" s="218"/>
      <c r="Q41" s="220"/>
    </row>
    <row r="42" spans="2:17" ht="20.100000000000001" customHeight="1">
      <c r="B42" s="211" t="s">
        <v>315</v>
      </c>
      <c r="C42" s="200"/>
      <c r="D42" s="200"/>
      <c r="E42" s="200"/>
      <c r="F42" s="212"/>
      <c r="G42" s="282" t="s">
        <v>494</v>
      </c>
      <c r="H42" s="200"/>
      <c r="I42" s="287"/>
      <c r="J42" s="287"/>
      <c r="K42" s="296" t="s">
        <v>495</v>
      </c>
      <c r="L42" s="200"/>
      <c r="M42" s="317"/>
      <c r="N42" s="318"/>
      <c r="O42" s="318"/>
      <c r="P42" s="318"/>
      <c r="Q42" s="212"/>
    </row>
    <row r="43" spans="2:17" ht="20.100000000000001" customHeight="1" thickBot="1">
      <c r="B43" s="198"/>
      <c r="C43" s="223"/>
      <c r="D43" s="223"/>
      <c r="E43" s="223"/>
      <c r="F43" s="224"/>
      <c r="G43" s="225" t="s">
        <v>496</v>
      </c>
      <c r="H43" s="223"/>
      <c r="I43" s="223"/>
      <c r="J43" s="201"/>
      <c r="K43" s="201"/>
      <c r="L43" s="201"/>
      <c r="M43" s="201"/>
      <c r="N43" s="201"/>
      <c r="O43" s="201"/>
      <c r="P43" s="201"/>
      <c r="Q43" s="216"/>
    </row>
  </sheetData>
  <sheetProtection algorithmName="SHA-512" hashValue="MryvS+GowaB3NUao+h55+lJ4Wq6KRYmCARtcYy28wZt/M1MJV7rzO1jv+S03Pjw6wwto+ggJXROC4lQ562j9NQ==" saltValue="JXQgh1bZ7QmttyG2HpkztA==" spinCount="100000" sheet="1" objects="1" scenarios="1"/>
  <mergeCells count="1">
    <mergeCell ref="M42:P42"/>
  </mergeCells>
  <hyperlinks>
    <hyperlink ref="M8" r:id="rId1" xr:uid="{00000000-0004-0000-0300-000001000000}"/>
    <hyperlink ref="G39" r:id="rId2" xr:uid="{00000000-0004-0000-0300-000003000000}"/>
    <hyperlink ref="G11" r:id="rId3" xr:uid="{85DA89DB-B0A3-4884-9F0C-060DD89BCADB}"/>
    <hyperlink ref="K42" r:id="rId4" xr:uid="{97012DFE-4F24-4EC7-8074-E0CE83916FD3}"/>
  </hyperlinks>
  <printOptions horizontalCentered="1" verticalCentered="1"/>
  <pageMargins left="0.25" right="0.25" top="0.75" bottom="0.75" header="0.3" footer="0.3"/>
  <pageSetup scale="69" orientation="landscape"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80F2F-2B5E-431D-9E53-8E737EED017F}">
  <sheetPr>
    <tabColor rgb="FFFF0000"/>
    <pageSetUpPr fitToPage="1"/>
  </sheetPr>
  <dimension ref="A1:AM271"/>
  <sheetViews>
    <sheetView showGridLines="0" zoomScale="80" zoomScaleNormal="80" workbookViewId="0">
      <pane ySplit="47" topLeftCell="A48" activePane="bottomLeft" state="frozen"/>
      <selection activeCell="D28" sqref="D28"/>
      <selection pane="bottomLeft" activeCell="M39" sqref="M39"/>
    </sheetView>
  </sheetViews>
  <sheetFormatPr defaultColWidth="9.140625" defaultRowHeight="15"/>
  <cols>
    <col min="1" max="1" width="3.42578125" style="13" bestFit="1" customWidth="1"/>
    <col min="2" max="2" width="12.42578125" style="13" customWidth="1"/>
    <col min="3" max="3" width="9.42578125" style="13" bestFit="1" customWidth="1"/>
    <col min="4" max="4" width="14.5703125" style="13" customWidth="1"/>
    <col min="5" max="5" width="15.42578125" style="13" customWidth="1"/>
    <col min="6" max="6" width="8.5703125" style="13" customWidth="1"/>
    <col min="7" max="7" width="9.7109375" style="15" customWidth="1"/>
    <col min="8" max="8" width="14.28515625" style="13" customWidth="1"/>
    <col min="9" max="9" width="10.5703125" style="13" bestFit="1" customWidth="1"/>
    <col min="10" max="10" width="9.5703125" style="13" bestFit="1" customWidth="1"/>
    <col min="11" max="11" width="9.85546875" style="13" bestFit="1" customWidth="1"/>
    <col min="12" max="12" width="12" style="13" bestFit="1" customWidth="1"/>
    <col min="13" max="13" width="12.7109375" style="13" customWidth="1"/>
    <col min="14" max="14" width="11.5703125" style="13" bestFit="1" customWidth="1"/>
    <col min="15" max="15" width="9.28515625" style="13" bestFit="1" customWidth="1"/>
    <col min="16" max="16" width="9.5703125" style="13" customWidth="1"/>
    <col min="17" max="17" width="64.140625" style="13" customWidth="1"/>
    <col min="18" max="18" width="12.85546875" style="16" customWidth="1"/>
    <col min="19" max="19" width="14.140625" style="13" bestFit="1" customWidth="1"/>
    <col min="20" max="20" width="30" style="13" bestFit="1" customWidth="1"/>
    <col min="21" max="21" width="33.42578125" style="13" bestFit="1" customWidth="1"/>
    <col min="22" max="22" width="35" style="13" bestFit="1" customWidth="1"/>
    <col min="23" max="23" width="37.28515625" style="13" bestFit="1" customWidth="1"/>
    <col min="24" max="24" width="24.7109375" style="13" bestFit="1" customWidth="1"/>
    <col min="25" max="25" width="24.85546875" style="17" bestFit="1" customWidth="1"/>
    <col min="26" max="26" width="24.85546875" style="13" bestFit="1" customWidth="1"/>
    <col min="27" max="27" width="26.7109375" style="13" bestFit="1" customWidth="1"/>
    <col min="28" max="28" width="14" style="17" customWidth="1"/>
    <col min="29" max="29" width="19.42578125" style="13" customWidth="1"/>
    <col min="30" max="30" width="20.5703125" style="13" customWidth="1"/>
    <col min="31" max="31" width="16.42578125" style="13" customWidth="1"/>
    <col min="32" max="32" width="18.5703125" style="13" customWidth="1"/>
    <col min="33" max="33" width="24.7109375" style="13" customWidth="1"/>
    <col min="34" max="34" width="19.140625" style="13" bestFit="1" customWidth="1"/>
    <col min="35" max="35" width="15.28515625" style="13" customWidth="1"/>
    <col min="36" max="36" width="15.140625" style="13" customWidth="1"/>
    <col min="37" max="37" width="45.7109375" style="13" customWidth="1"/>
    <col min="38" max="38" width="24.85546875" style="13" bestFit="1" customWidth="1"/>
    <col min="39" max="39" width="14.42578125" style="171" bestFit="1" customWidth="1"/>
    <col min="40" max="16384" width="9.140625" style="13"/>
  </cols>
  <sheetData>
    <row r="1" spans="4:39" ht="17.25" hidden="1">
      <c r="D1" s="13" t="s">
        <v>15</v>
      </c>
      <c r="E1" s="13">
        <v>102110</v>
      </c>
      <c r="F1" s="14"/>
      <c r="I1" s="188">
        <v>45097</v>
      </c>
      <c r="M1" s="19" t="s">
        <v>1</v>
      </c>
      <c r="N1" s="13" t="str">
        <f ca="1">IF(AND(TodaysDate&lt;=I2,TodaysDate&gt;I1),"2024", "Outdated Form")</f>
        <v>2024</v>
      </c>
      <c r="R1" s="68" t="s">
        <v>135</v>
      </c>
      <c r="S1" s="69"/>
      <c r="U1" s="68" t="s">
        <v>134</v>
      </c>
      <c r="W1" s="168" t="s">
        <v>382</v>
      </c>
    </row>
    <row r="2" spans="4:39" hidden="1">
      <c r="H2" s="14"/>
      <c r="I2" s="188">
        <v>45463</v>
      </c>
      <c r="J2" s="55"/>
      <c r="K2" s="14"/>
      <c r="M2" s="19"/>
      <c r="P2" s="13" t="s">
        <v>50</v>
      </c>
      <c r="Q2" s="55" t="s">
        <v>51</v>
      </c>
      <c r="R2" s="55" t="s">
        <v>25</v>
      </c>
      <c r="S2" s="14">
        <v>10</v>
      </c>
      <c r="AC2" s="13" t="s">
        <v>16</v>
      </c>
      <c r="AD2" s="254" t="s">
        <v>258</v>
      </c>
      <c r="AE2" s="254" t="s">
        <v>217</v>
      </c>
      <c r="AF2" s="254" t="s">
        <v>218</v>
      </c>
      <c r="AG2" s="254" t="s">
        <v>219</v>
      </c>
      <c r="AH2" s="254" t="s">
        <v>278</v>
      </c>
      <c r="AI2" s="13" t="s">
        <v>209</v>
      </c>
      <c r="AJ2" s="13" t="s">
        <v>210</v>
      </c>
      <c r="AK2" s="14" t="s">
        <v>96</v>
      </c>
      <c r="AL2" s="14" t="s">
        <v>96</v>
      </c>
      <c r="AM2" s="172"/>
    </row>
    <row r="3" spans="4:39" hidden="1">
      <c r="D3" s="13" t="s">
        <v>10</v>
      </c>
      <c r="E3" s="13">
        <v>102110</v>
      </c>
      <c r="F3" s="14"/>
      <c r="H3" s="14"/>
      <c r="I3" s="18"/>
      <c r="J3" s="55"/>
      <c r="K3" s="14"/>
      <c r="M3" s="19"/>
      <c r="P3" s="13" t="s">
        <v>52</v>
      </c>
      <c r="Q3" s="55" t="s">
        <v>53</v>
      </c>
      <c r="R3" s="55" t="s">
        <v>19</v>
      </c>
      <c r="S3" s="14" t="s">
        <v>27</v>
      </c>
      <c r="U3" s="13" t="s">
        <v>10</v>
      </c>
      <c r="V3" s="55" t="s">
        <v>10</v>
      </c>
      <c r="W3" s="169">
        <v>3110</v>
      </c>
      <c r="X3" s="13" t="s">
        <v>391</v>
      </c>
      <c r="AC3" s="13" t="s">
        <v>11</v>
      </c>
      <c r="AD3" s="254" t="s">
        <v>259</v>
      </c>
      <c r="AE3" s="254" t="s">
        <v>230</v>
      </c>
      <c r="AF3" s="254" t="s">
        <v>217</v>
      </c>
      <c r="AG3" s="254" t="s">
        <v>221</v>
      </c>
      <c r="AH3" s="254" t="s">
        <v>222</v>
      </c>
      <c r="AI3" s="255" t="s">
        <v>234</v>
      </c>
      <c r="AJ3" s="14" t="s">
        <v>223</v>
      </c>
      <c r="AK3" s="255" t="s">
        <v>224</v>
      </c>
      <c r="AL3" s="14" t="s">
        <v>247</v>
      </c>
      <c r="AM3" s="172"/>
    </row>
    <row r="4" spans="4:39" hidden="1">
      <c r="D4" s="13" t="s">
        <v>16</v>
      </c>
      <c r="E4" s="13">
        <v>102010</v>
      </c>
      <c r="F4" s="14"/>
      <c r="H4" s="14"/>
      <c r="I4" s="18"/>
      <c r="J4" s="55"/>
      <c r="K4" s="14"/>
      <c r="M4" s="19"/>
      <c r="P4" s="13">
        <v>2400</v>
      </c>
      <c r="Q4" s="55" t="s">
        <v>49</v>
      </c>
      <c r="R4" s="55" t="s">
        <v>6</v>
      </c>
      <c r="S4" s="14" t="s">
        <v>31</v>
      </c>
      <c r="U4" s="13" t="s">
        <v>16</v>
      </c>
      <c r="V4" s="55" t="s">
        <v>125</v>
      </c>
      <c r="W4" s="169">
        <v>3111</v>
      </c>
      <c r="X4" s="13" t="s">
        <v>392</v>
      </c>
      <c r="AC4" s="13" t="s">
        <v>9</v>
      </c>
      <c r="AD4" s="254" t="s">
        <v>260</v>
      </c>
      <c r="AE4" s="254" t="s">
        <v>225</v>
      </c>
      <c r="AF4" s="187" t="s">
        <v>268</v>
      </c>
      <c r="AG4" s="254" t="s">
        <v>218</v>
      </c>
      <c r="AH4" s="13" t="s">
        <v>182</v>
      </c>
      <c r="AI4" s="254" t="s">
        <v>276</v>
      </c>
      <c r="AJ4" s="254" t="s">
        <v>277</v>
      </c>
      <c r="AK4" s="13" t="s">
        <v>212</v>
      </c>
      <c r="AL4" s="14" t="s">
        <v>96</v>
      </c>
    </row>
    <row r="5" spans="4:39" hidden="1">
      <c r="D5" s="13" t="s">
        <v>11</v>
      </c>
      <c r="E5" s="13">
        <v>102020</v>
      </c>
      <c r="F5" s="14"/>
      <c r="H5" s="14"/>
      <c r="I5" s="18"/>
      <c r="J5" s="55"/>
      <c r="K5" s="14"/>
      <c r="M5" s="19"/>
      <c r="P5" s="13" t="s">
        <v>94</v>
      </c>
      <c r="Q5" s="55" t="s">
        <v>95</v>
      </c>
      <c r="R5" s="55" t="s">
        <v>23</v>
      </c>
      <c r="S5" s="14" t="s">
        <v>33</v>
      </c>
      <c r="U5" s="13" t="s">
        <v>17</v>
      </c>
      <c r="V5" s="55" t="s">
        <v>132</v>
      </c>
      <c r="W5" s="169">
        <v>3116</v>
      </c>
      <c r="X5" s="13" t="s">
        <v>393</v>
      </c>
      <c r="AC5" s="13" t="s">
        <v>8</v>
      </c>
      <c r="AD5" s="254" t="s">
        <v>261</v>
      </c>
      <c r="AE5" s="254" t="s">
        <v>363</v>
      </c>
      <c r="AF5" s="254" t="s">
        <v>327</v>
      </c>
      <c r="AG5" s="254" t="s">
        <v>213</v>
      </c>
      <c r="AH5" s="254" t="s">
        <v>364</v>
      </c>
      <c r="AI5" s="255" t="s">
        <v>365</v>
      </c>
      <c r="AJ5" s="255" t="s">
        <v>366</v>
      </c>
      <c r="AK5" s="255" t="s">
        <v>367</v>
      </c>
      <c r="AL5" s="14" t="s">
        <v>368</v>
      </c>
      <c r="AM5" s="172" t="s">
        <v>369</v>
      </c>
    </row>
    <row r="6" spans="4:39" hidden="1">
      <c r="D6" s="13" t="s">
        <v>9</v>
      </c>
      <c r="E6" s="13">
        <v>102040</v>
      </c>
      <c r="F6" s="14"/>
      <c r="H6" s="14"/>
      <c r="I6" s="18"/>
      <c r="J6" s="55"/>
      <c r="K6" s="14"/>
      <c r="M6" s="19" t="s">
        <v>82</v>
      </c>
      <c r="N6" s="18">
        <f ca="1">TODAY()</f>
        <v>45355</v>
      </c>
      <c r="P6" s="13" t="s">
        <v>56</v>
      </c>
      <c r="Q6" s="55" t="s">
        <v>57</v>
      </c>
      <c r="R6" s="55" t="s">
        <v>22</v>
      </c>
      <c r="S6" s="14" t="s">
        <v>32</v>
      </c>
      <c r="U6" s="13" t="s">
        <v>9</v>
      </c>
      <c r="V6" s="55" t="s">
        <v>127</v>
      </c>
      <c r="W6" s="169">
        <v>3120</v>
      </c>
      <c r="X6" s="13" t="s">
        <v>394</v>
      </c>
      <c r="AC6" s="13" t="s">
        <v>12</v>
      </c>
      <c r="AD6" s="254" t="s">
        <v>262</v>
      </c>
      <c r="AE6" s="254" t="s">
        <v>325</v>
      </c>
      <c r="AF6" s="254" t="s">
        <v>327</v>
      </c>
      <c r="AG6" s="254" t="s">
        <v>326</v>
      </c>
      <c r="AH6" s="254" t="s">
        <v>225</v>
      </c>
      <c r="AI6" s="254" t="s">
        <v>328</v>
      </c>
      <c r="AJ6" s="187" t="s">
        <v>329</v>
      </c>
      <c r="AK6" s="253" t="s">
        <v>332</v>
      </c>
      <c r="AL6" s="187" t="s">
        <v>330</v>
      </c>
      <c r="AM6" s="172"/>
    </row>
    <row r="7" spans="4:39" hidden="1">
      <c r="D7" s="13" t="s">
        <v>8</v>
      </c>
      <c r="E7" s="13">
        <v>102050</v>
      </c>
      <c r="F7" s="14"/>
      <c r="H7" s="14"/>
      <c r="I7" s="18"/>
      <c r="J7" s="55"/>
      <c r="K7" s="14"/>
      <c r="P7" s="13" t="s">
        <v>58</v>
      </c>
      <c r="Q7" s="55" t="s">
        <v>59</v>
      </c>
      <c r="R7" s="55" t="s">
        <v>2</v>
      </c>
      <c r="S7" s="14" t="s">
        <v>3</v>
      </c>
      <c r="U7" s="13" t="s">
        <v>18</v>
      </c>
      <c r="V7" s="55" t="s">
        <v>133</v>
      </c>
      <c r="W7" s="169">
        <v>3121</v>
      </c>
      <c r="X7" s="13" t="s">
        <v>395</v>
      </c>
      <c r="AC7" s="13" t="s">
        <v>13</v>
      </c>
      <c r="AD7" s="254" t="s">
        <v>263</v>
      </c>
      <c r="AE7" s="254" t="s">
        <v>218</v>
      </c>
      <c r="AF7" s="254" t="s">
        <v>228</v>
      </c>
      <c r="AG7" s="254" t="s">
        <v>232</v>
      </c>
      <c r="AH7" s="13" t="s">
        <v>220</v>
      </c>
      <c r="AI7" s="13" t="s">
        <v>214</v>
      </c>
      <c r="AJ7" s="13" t="s">
        <v>248</v>
      </c>
      <c r="AK7" s="14" t="s">
        <v>96</v>
      </c>
      <c r="AL7" s="14" t="s">
        <v>96</v>
      </c>
      <c r="AM7" s="172"/>
    </row>
    <row r="8" spans="4:39" hidden="1">
      <c r="D8" s="13" t="s">
        <v>12</v>
      </c>
      <c r="E8" s="13">
        <v>102060</v>
      </c>
      <c r="F8" s="14"/>
      <c r="H8" s="14"/>
      <c r="I8" s="18"/>
      <c r="J8" s="55"/>
      <c r="K8" s="14"/>
      <c r="P8" s="13" t="s">
        <v>68</v>
      </c>
      <c r="Q8" s="55" t="s">
        <v>69</v>
      </c>
      <c r="R8" s="55" t="s">
        <v>5</v>
      </c>
      <c r="S8" s="14">
        <v>12</v>
      </c>
      <c r="U8" s="13" t="s">
        <v>8</v>
      </c>
      <c r="V8" s="55" t="s">
        <v>128</v>
      </c>
      <c r="W8" s="169">
        <v>3210</v>
      </c>
      <c r="X8" s="13" t="s">
        <v>396</v>
      </c>
      <c r="AC8" s="13" t="s">
        <v>14</v>
      </c>
      <c r="AD8" s="254" t="s">
        <v>264</v>
      </c>
      <c r="AE8" s="254" t="s">
        <v>225</v>
      </c>
      <c r="AF8" s="254" t="s">
        <v>218</v>
      </c>
      <c r="AG8" s="254" t="s">
        <v>229</v>
      </c>
      <c r="AH8" s="254" t="s">
        <v>227</v>
      </c>
      <c r="AI8" s="13" t="s">
        <v>373</v>
      </c>
      <c r="AJ8" s="14" t="s">
        <v>374</v>
      </c>
      <c r="AK8" s="14" t="s">
        <v>375</v>
      </c>
      <c r="AL8" s="14" t="s">
        <v>272</v>
      </c>
      <c r="AM8" s="172"/>
    </row>
    <row r="9" spans="4:39" hidden="1">
      <c r="D9" s="13" t="s">
        <v>13</v>
      </c>
      <c r="E9" s="13">
        <v>102070</v>
      </c>
      <c r="F9" s="14"/>
      <c r="H9" s="14"/>
      <c r="I9" s="18"/>
      <c r="J9" s="55"/>
      <c r="K9" s="14"/>
      <c r="P9" s="13" t="s">
        <v>177</v>
      </c>
      <c r="Q9" s="55" t="s">
        <v>178</v>
      </c>
      <c r="R9" s="55" t="s">
        <v>24</v>
      </c>
      <c r="S9" s="14" t="s">
        <v>34</v>
      </c>
      <c r="U9" s="13" t="s">
        <v>14</v>
      </c>
      <c r="V9" s="55" t="s">
        <v>131</v>
      </c>
      <c r="W9" s="169">
        <v>3299</v>
      </c>
      <c r="X9" s="13" t="s">
        <v>397</v>
      </c>
      <c r="AC9" s="13" t="s">
        <v>17</v>
      </c>
      <c r="AD9" s="254" t="s">
        <v>265</v>
      </c>
      <c r="AE9" s="254" t="s">
        <v>249</v>
      </c>
      <c r="AF9" s="187" t="s">
        <v>218</v>
      </c>
      <c r="AG9" s="13" t="s">
        <v>226</v>
      </c>
      <c r="AH9" s="254" t="s">
        <v>241</v>
      </c>
      <c r="AI9" s="13" t="s">
        <v>215</v>
      </c>
      <c r="AJ9" s="13" t="s">
        <v>212</v>
      </c>
      <c r="AK9" s="13" t="s">
        <v>211</v>
      </c>
      <c r="AL9" s="14" t="s">
        <v>96</v>
      </c>
    </row>
    <row r="10" spans="4:39" hidden="1">
      <c r="D10" s="13" t="s">
        <v>14</v>
      </c>
      <c r="E10" s="13">
        <v>102080</v>
      </c>
      <c r="F10" s="14"/>
      <c r="H10" s="14"/>
      <c r="I10" s="18"/>
      <c r="J10" s="55"/>
      <c r="K10" s="14"/>
      <c r="P10" s="13" t="s">
        <v>70</v>
      </c>
      <c r="Q10" s="55" t="s">
        <v>71</v>
      </c>
      <c r="R10" s="55" t="s">
        <v>26</v>
      </c>
      <c r="S10" s="14">
        <v>11</v>
      </c>
      <c r="U10" s="13" t="s">
        <v>13</v>
      </c>
      <c r="V10" s="55" t="s">
        <v>130</v>
      </c>
      <c r="W10" s="13">
        <v>3310</v>
      </c>
      <c r="X10" s="13" t="s">
        <v>398</v>
      </c>
      <c r="AC10" s="13" t="s">
        <v>18</v>
      </c>
      <c r="AD10" s="254" t="s">
        <v>266</v>
      </c>
      <c r="AE10" s="254" t="s">
        <v>344</v>
      </c>
      <c r="AF10" s="254" t="s">
        <v>218</v>
      </c>
      <c r="AG10" s="254" t="s">
        <v>345</v>
      </c>
      <c r="AH10" s="254" t="s">
        <v>225</v>
      </c>
      <c r="AI10" s="254" t="s">
        <v>224</v>
      </c>
      <c r="AJ10" s="187" t="s">
        <v>346</v>
      </c>
      <c r="AK10" s="13" t="s">
        <v>347</v>
      </c>
      <c r="AL10" s="14" t="s">
        <v>348</v>
      </c>
    </row>
    <row r="11" spans="4:39" hidden="1">
      <c r="D11" s="13" t="s">
        <v>17</v>
      </c>
      <c r="E11" s="13">
        <v>102090</v>
      </c>
      <c r="F11" s="14"/>
      <c r="H11" s="14"/>
      <c r="I11" s="18"/>
      <c r="J11" s="55"/>
      <c r="K11" s="14"/>
      <c r="P11" s="13" t="s">
        <v>91</v>
      </c>
      <c r="Q11" s="55" t="s">
        <v>90</v>
      </c>
      <c r="R11" s="55" t="s">
        <v>21</v>
      </c>
      <c r="S11" s="14" t="s">
        <v>30</v>
      </c>
      <c r="U11" s="13" t="s">
        <v>12</v>
      </c>
      <c r="V11" s="55" t="s">
        <v>129</v>
      </c>
      <c r="W11" s="13">
        <v>3410</v>
      </c>
      <c r="X11" s="13" t="s">
        <v>399</v>
      </c>
      <c r="AC11" s="13" t="s">
        <v>10</v>
      </c>
      <c r="AD11" s="254" t="s">
        <v>267</v>
      </c>
      <c r="AE11" s="254" t="s">
        <v>325</v>
      </c>
      <c r="AF11" s="254" t="s">
        <v>327</v>
      </c>
      <c r="AG11" s="254" t="s">
        <v>326</v>
      </c>
      <c r="AH11" s="254" t="s">
        <v>225</v>
      </c>
      <c r="AI11" s="254" t="s">
        <v>328</v>
      </c>
      <c r="AJ11" s="187" t="s">
        <v>329</v>
      </c>
      <c r="AK11" s="187" t="s">
        <v>330</v>
      </c>
      <c r="AL11" s="253" t="s">
        <v>331</v>
      </c>
    </row>
    <row r="12" spans="4:39" hidden="1">
      <c r="D12" s="13" t="s">
        <v>18</v>
      </c>
      <c r="E12" s="13">
        <v>102100</v>
      </c>
      <c r="F12" s="14"/>
      <c r="H12" s="14"/>
      <c r="I12" s="18"/>
      <c r="J12" s="55"/>
      <c r="K12" s="14"/>
      <c r="P12" s="13" t="s">
        <v>93</v>
      </c>
      <c r="Q12" s="55" t="s">
        <v>92</v>
      </c>
      <c r="R12" s="55" t="s">
        <v>4</v>
      </c>
      <c r="S12" s="14" t="s">
        <v>29</v>
      </c>
      <c r="U12" s="13" t="s">
        <v>11</v>
      </c>
      <c r="V12" s="55" t="s">
        <v>126</v>
      </c>
      <c r="W12" s="13">
        <v>3710</v>
      </c>
      <c r="X12" s="13" t="s">
        <v>400</v>
      </c>
    </row>
    <row r="13" spans="4:39" hidden="1">
      <c r="D13" s="13" t="s">
        <v>401</v>
      </c>
      <c r="E13" s="13">
        <v>102120</v>
      </c>
      <c r="H13" s="14"/>
      <c r="I13" s="18"/>
      <c r="J13" s="55"/>
      <c r="K13" s="14"/>
      <c r="P13" s="13" t="s">
        <v>89</v>
      </c>
      <c r="Q13" s="55" t="s">
        <v>88</v>
      </c>
      <c r="R13" s="55" t="s">
        <v>20</v>
      </c>
      <c r="S13" s="14" t="s">
        <v>28</v>
      </c>
      <c r="U13" s="13" t="s">
        <v>401</v>
      </c>
      <c r="V13" s="55" t="s">
        <v>402</v>
      </c>
    </row>
    <row r="14" spans="4:39" hidden="1">
      <c r="P14" s="13" t="s">
        <v>60</v>
      </c>
      <c r="Q14" s="55" t="s">
        <v>61</v>
      </c>
    </row>
    <row r="15" spans="4:39" hidden="1">
      <c r="E15" s="15"/>
      <c r="I15" s="18"/>
      <c r="P15" s="13" t="s">
        <v>244</v>
      </c>
      <c r="Q15" s="55" t="s">
        <v>269</v>
      </c>
    </row>
    <row r="16" spans="4:39" hidden="1">
      <c r="E16" s="15"/>
      <c r="I16" s="18"/>
      <c r="P16" s="13" t="s">
        <v>72</v>
      </c>
      <c r="Q16" s="55" t="s">
        <v>73</v>
      </c>
    </row>
    <row r="17" spans="3:21" hidden="1">
      <c r="P17" s="13" t="s">
        <v>54</v>
      </c>
      <c r="Q17" s="55" t="s">
        <v>55</v>
      </c>
    </row>
    <row r="18" spans="3:21" hidden="1">
      <c r="P18" s="13" t="s">
        <v>62</v>
      </c>
      <c r="Q18" s="55" t="s">
        <v>63</v>
      </c>
    </row>
    <row r="19" spans="3:21" hidden="1">
      <c r="P19" s="13" t="s">
        <v>66</v>
      </c>
      <c r="Q19" s="55" t="s">
        <v>67</v>
      </c>
    </row>
    <row r="20" spans="3:21" hidden="1">
      <c r="P20" s="13" t="s">
        <v>201</v>
      </c>
      <c r="Q20" s="55" t="s">
        <v>202</v>
      </c>
    </row>
    <row r="21" spans="3:21" hidden="1">
      <c r="P21" s="13" t="s">
        <v>64</v>
      </c>
      <c r="Q21" s="55" t="s">
        <v>65</v>
      </c>
    </row>
    <row r="22" spans="3:21" hidden="1">
      <c r="P22" s="13" t="s">
        <v>237</v>
      </c>
      <c r="Q22" s="55" t="s">
        <v>238</v>
      </c>
    </row>
    <row r="23" spans="3:21" hidden="1">
      <c r="E23" s="15"/>
      <c r="P23" s="13" t="s">
        <v>235</v>
      </c>
      <c r="Q23" s="55" t="s">
        <v>236</v>
      </c>
    </row>
    <row r="24" spans="3:21" hidden="1">
      <c r="E24" s="15"/>
      <c r="P24" s="13" t="s">
        <v>74</v>
      </c>
      <c r="Q24" s="55" t="s">
        <v>75</v>
      </c>
    </row>
    <row r="25" spans="3:21" hidden="1">
      <c r="E25" s="15"/>
      <c r="P25" s="13" t="s">
        <v>78</v>
      </c>
      <c r="Q25" s="55" t="s">
        <v>79</v>
      </c>
    </row>
    <row r="26" spans="3:21" hidden="1">
      <c r="P26" s="13" t="s">
        <v>76</v>
      </c>
      <c r="Q26" s="55" t="s">
        <v>77</v>
      </c>
    </row>
    <row r="27" spans="3:21" hidden="1"/>
    <row r="28" spans="3:21" ht="15.75" thickBot="1">
      <c r="C28" s="207" t="s">
        <v>199</v>
      </c>
      <c r="P28" s="19"/>
    </row>
    <row r="29" spans="3:21">
      <c r="Q29" s="265" t="s">
        <v>281</v>
      </c>
      <c r="R29" s="266"/>
      <c r="S29" s="20"/>
      <c r="T29" s="189"/>
      <c r="U29" s="16"/>
    </row>
    <row r="30" spans="3:21">
      <c r="G30" s="13"/>
      <c r="Q30" s="256" t="s">
        <v>422</v>
      </c>
      <c r="R30" s="55"/>
      <c r="T30" s="21"/>
      <c r="U30" s="16"/>
    </row>
    <row r="31" spans="3:21" ht="15.75">
      <c r="G31" s="195" t="s">
        <v>101</v>
      </c>
      <c r="H31" s="62"/>
      <c r="I31" s="62"/>
      <c r="J31" s="62"/>
      <c r="K31" s="62"/>
      <c r="Q31" s="22" t="s">
        <v>334</v>
      </c>
      <c r="R31" s="13"/>
      <c r="T31" s="21"/>
      <c r="U31" s="16"/>
    </row>
    <row r="32" spans="3:21" ht="15.75">
      <c r="G32" s="195" t="s">
        <v>359</v>
      </c>
      <c r="H32" s="55"/>
      <c r="I32" s="55"/>
      <c r="J32" s="55"/>
      <c r="K32" s="55"/>
      <c r="Q32" s="22" t="s">
        <v>403</v>
      </c>
      <c r="T32" s="21"/>
    </row>
    <row r="33" spans="1:37" ht="15.75">
      <c r="G33" s="196" t="s">
        <v>103</v>
      </c>
      <c r="H33" s="55"/>
      <c r="I33" s="55"/>
      <c r="J33" s="55"/>
      <c r="K33" s="55"/>
      <c r="Q33" s="131" t="s">
        <v>335</v>
      </c>
      <c r="R33" s="13"/>
      <c r="T33" s="267"/>
    </row>
    <row r="34" spans="1:37" ht="15.75" thickBot="1">
      <c r="F34" s="55"/>
      <c r="G34" s="13" t="s">
        <v>498</v>
      </c>
      <c r="Q34" s="198" t="s">
        <v>284</v>
      </c>
      <c r="R34" s="65"/>
      <c r="S34" s="66"/>
      <c r="T34" s="132"/>
    </row>
    <row r="35" spans="1:37" ht="15.75" thickBot="1">
      <c r="Q35" s="264"/>
      <c r="R35" s="13"/>
    </row>
    <row r="36" spans="1:37">
      <c r="E36" s="56" t="s">
        <v>80</v>
      </c>
      <c r="F36" s="300" t="s">
        <v>289</v>
      </c>
      <c r="G36" s="301"/>
      <c r="H36" s="301"/>
      <c r="I36" s="301"/>
      <c r="J36" s="301"/>
      <c r="L36" s="199"/>
      <c r="Q36" s="191" t="s">
        <v>250</v>
      </c>
      <c r="R36" s="20"/>
      <c r="S36" s="189"/>
      <c r="U36" s="16"/>
      <c r="V36" s="16"/>
    </row>
    <row r="37" spans="1:37">
      <c r="E37" s="56" t="s">
        <v>179</v>
      </c>
      <c r="F37" s="300"/>
      <c r="G37" s="300"/>
      <c r="H37" s="300"/>
      <c r="I37" s="300"/>
      <c r="J37" s="300"/>
      <c r="Q37" s="22" t="s">
        <v>251</v>
      </c>
      <c r="R37" s="13"/>
      <c r="S37" s="21"/>
      <c r="T37" s="15"/>
      <c r="V37" s="16"/>
      <c r="AE37" s="284"/>
      <c r="AG37" s="285"/>
    </row>
    <row r="38" spans="1:37">
      <c r="E38" s="56" t="s">
        <v>81</v>
      </c>
      <c r="F38" s="300" t="s">
        <v>290</v>
      </c>
      <c r="G38" s="301"/>
      <c r="H38" s="301"/>
      <c r="I38" s="301"/>
      <c r="J38" s="301"/>
      <c r="Q38" s="213" t="s">
        <v>279</v>
      </c>
      <c r="R38" s="13"/>
      <c r="S38" s="21"/>
      <c r="AE38" s="286"/>
      <c r="AG38" s="283"/>
    </row>
    <row r="39" spans="1:37" ht="15.75" thickBot="1">
      <c r="E39" s="56" t="s">
        <v>85</v>
      </c>
      <c r="F39" s="302">
        <v>1234567890</v>
      </c>
      <c r="G39" s="301"/>
      <c r="H39" s="301"/>
      <c r="I39" s="301"/>
      <c r="J39" s="301"/>
      <c r="Q39" s="225" t="s">
        <v>333</v>
      </c>
      <c r="R39" s="65"/>
      <c r="S39" s="132"/>
      <c r="T39" s="15"/>
      <c r="V39" s="16"/>
      <c r="AE39" s="286"/>
      <c r="AG39" s="283"/>
    </row>
    <row r="40" spans="1:37" ht="15.75" thickBot="1">
      <c r="E40" s="56" t="s">
        <v>100</v>
      </c>
      <c r="F40" s="303" t="s">
        <v>291</v>
      </c>
      <c r="G40" s="301"/>
      <c r="H40" s="301"/>
      <c r="I40" s="301"/>
      <c r="J40" s="301"/>
      <c r="Q40" s="190"/>
      <c r="R40" s="13"/>
      <c r="T40" s="15"/>
      <c r="V40" s="16"/>
      <c r="Y40" s="13"/>
      <c r="Z40" s="17"/>
      <c r="AB40" s="13"/>
      <c r="AC40" s="272" t="s">
        <v>271</v>
      </c>
      <c r="AD40" s="273"/>
    </row>
    <row r="41" spans="1:37" ht="15.75" thickBot="1">
      <c r="E41" s="56" t="s">
        <v>87</v>
      </c>
      <c r="F41" s="300" t="s">
        <v>269</v>
      </c>
      <c r="G41" s="301"/>
      <c r="H41" s="301"/>
      <c r="I41" s="301"/>
      <c r="J41" s="301"/>
      <c r="Q41" s="191" t="s">
        <v>280</v>
      </c>
      <c r="R41" s="20"/>
      <c r="S41" s="189"/>
      <c r="T41" s="15"/>
      <c r="V41" s="16"/>
      <c r="Y41" s="13"/>
      <c r="Z41" s="17"/>
      <c r="AB41" s="13"/>
      <c r="AC41" s="274" t="s">
        <v>441</v>
      </c>
      <c r="AD41" s="275"/>
    </row>
    <row r="42" spans="1:37" ht="15.75" thickBot="1">
      <c r="E42" s="19"/>
      <c r="F42" s="197"/>
      <c r="G42" s="13"/>
      <c r="N42" s="197"/>
      <c r="Q42" s="22" t="s">
        <v>252</v>
      </c>
      <c r="R42" s="13"/>
      <c r="S42" s="21"/>
      <c r="T42" s="15"/>
      <c r="V42" s="16"/>
      <c r="Y42" s="13"/>
      <c r="Z42" s="17"/>
      <c r="AB42" s="13"/>
      <c r="AC42" s="276" t="s">
        <v>442</v>
      </c>
      <c r="AD42" s="277"/>
      <c r="AG42" s="193" t="s">
        <v>255</v>
      </c>
      <c r="AH42" s="189"/>
    </row>
    <row r="43" spans="1:37" ht="15.75" thickBot="1">
      <c r="P43" s="55" t="str">
        <f>IF(ISERROR(VLOOKUP(F41,$P$1:$P$25,2,FALSE)),"",(VLOOKUP(F41,$P$1:$P$25,2,FALSE)))</f>
        <v/>
      </c>
      <c r="Q43" s="215"/>
      <c r="R43" s="66"/>
      <c r="S43" s="132"/>
      <c r="T43" s="15"/>
      <c r="Y43" s="13"/>
      <c r="Z43" s="17"/>
      <c r="AB43" s="13"/>
      <c r="AC43" s="17"/>
      <c r="AF43" s="55"/>
      <c r="AG43" s="131" t="s">
        <v>253</v>
      </c>
      <c r="AH43" s="21"/>
    </row>
    <row r="44" spans="1:37" ht="15.75" thickBot="1">
      <c r="E44" s="19" t="s">
        <v>86</v>
      </c>
      <c r="F44" s="304" t="str">
        <f ca="1">IF(DAY(TodaysDate)&lt;=20,TEXT(TodaysDate,"mmmm"),TEXT(EOMONTH(TodaysDate,1),"mmmm"))</f>
        <v>March</v>
      </c>
      <c r="G44" s="304"/>
      <c r="H44" s="13" t="str">
        <f ca="1">VLOOKUP($F$44,FiscalMonth_Lst,2)</f>
        <v>09</v>
      </c>
      <c r="R44" s="13"/>
      <c r="S44" s="16"/>
      <c r="Y44" s="271" t="s">
        <v>439</v>
      </c>
      <c r="Z44" s="269"/>
      <c r="AA44" s="189"/>
      <c r="AB44" s="13"/>
      <c r="AC44" s="191" t="s">
        <v>444</v>
      </c>
      <c r="AD44" s="20"/>
      <c r="AE44" s="189"/>
      <c r="AG44" s="131" t="s">
        <v>256</v>
      </c>
      <c r="AH44" s="21"/>
    </row>
    <row r="45" spans="1:37" ht="15.75" thickBot="1">
      <c r="E45" s="19"/>
      <c r="F45" s="55"/>
      <c r="G45" s="55"/>
      <c r="Q45" s="219" t="s">
        <v>438</v>
      </c>
      <c r="R45" s="194"/>
      <c r="S45" s="268"/>
      <c r="Y45" s="192" t="s">
        <v>440</v>
      </c>
      <c r="Z45" s="270"/>
      <c r="AA45" s="132"/>
      <c r="AB45" s="13"/>
      <c r="AC45" s="192" t="s">
        <v>443</v>
      </c>
      <c r="AD45" s="66"/>
      <c r="AE45" s="132"/>
      <c r="AG45" s="198" t="s">
        <v>275</v>
      </c>
      <c r="AH45" s="132"/>
    </row>
    <row r="46" spans="1:37" ht="15.75" thickBot="1">
      <c r="Q46" s="66"/>
      <c r="R46" s="65"/>
      <c r="S46" s="66"/>
      <c r="T46" s="66"/>
      <c r="U46" s="66"/>
    </row>
    <row r="47" spans="1:37" s="23" customFormat="1" ht="33" customHeight="1" thickBot="1">
      <c r="C47" s="24" t="s">
        <v>7</v>
      </c>
      <c r="D47" s="25" t="s">
        <v>0</v>
      </c>
      <c r="E47" s="25" t="s">
        <v>1</v>
      </c>
      <c r="F47" s="26" t="s">
        <v>382</v>
      </c>
      <c r="G47" s="26" t="s">
        <v>190</v>
      </c>
      <c r="H47" s="26" t="s">
        <v>383</v>
      </c>
      <c r="I47" s="26" t="s">
        <v>189</v>
      </c>
      <c r="J47" s="26" t="s">
        <v>384</v>
      </c>
      <c r="K47" s="26" t="s">
        <v>385</v>
      </c>
      <c r="L47" s="26" t="s">
        <v>386</v>
      </c>
      <c r="M47" s="26" t="s">
        <v>387</v>
      </c>
      <c r="N47" s="258" t="s">
        <v>388</v>
      </c>
      <c r="O47" s="27" t="s">
        <v>389</v>
      </c>
      <c r="P47" s="28" t="s">
        <v>390</v>
      </c>
      <c r="Q47" s="67" t="s">
        <v>406</v>
      </c>
      <c r="R47" s="67" t="s">
        <v>405</v>
      </c>
      <c r="S47" s="67" t="s">
        <v>404</v>
      </c>
      <c r="T47" s="27" t="s">
        <v>337</v>
      </c>
      <c r="U47" s="29" t="s">
        <v>336</v>
      </c>
      <c r="V47" s="27" t="s">
        <v>97</v>
      </c>
      <c r="W47" s="30" t="s">
        <v>98</v>
      </c>
      <c r="X47" s="28" t="s">
        <v>99</v>
      </c>
      <c r="Y47" s="31" t="s">
        <v>83</v>
      </c>
      <c r="Z47" s="32" t="s">
        <v>102</v>
      </c>
      <c r="AA47" s="31" t="s">
        <v>84</v>
      </c>
      <c r="AB47" s="297" t="s">
        <v>445</v>
      </c>
      <c r="AC47" s="298"/>
      <c r="AD47" s="298"/>
      <c r="AE47" s="298"/>
      <c r="AF47" s="298"/>
      <c r="AG47" s="298"/>
      <c r="AH47" s="298"/>
      <c r="AI47" s="298"/>
      <c r="AJ47" s="299"/>
      <c r="AK47" s="61" t="s">
        <v>270</v>
      </c>
    </row>
    <row r="48" spans="1:37" s="23" customFormat="1">
      <c r="A48" s="33" t="s">
        <v>3</v>
      </c>
      <c r="B48" s="33"/>
      <c r="C48" s="34" t="str">
        <f>IF(ISBLANK(C49),"",C49)</f>
        <v>UCB</v>
      </c>
      <c r="D48" s="35" t="str">
        <f t="shared" ref="D48:D55" ca="1" si="0">$F$44</f>
        <v>March</v>
      </c>
      <c r="E48" s="36" t="str">
        <f ca="1">$N$1</f>
        <v>2024</v>
      </c>
      <c r="F48" s="36" t="str">
        <f>IF(OR(R48&gt;0, S48&gt;0), "3110", "N/A")</f>
        <v>3110</v>
      </c>
      <c r="G48" s="36" t="str">
        <f>IF(OR(R48&gt;0, S48&gt;0), "13U10", "N/A")</f>
        <v>13U10</v>
      </c>
      <c r="H48" s="36" t="str">
        <f>IF(OR(R48&gt;0, S48&gt;0), "1000002", "N/A")</f>
        <v>1000002</v>
      </c>
      <c r="I48" s="36">
        <f>IF(ISBLANK(C49),"", IF(OR(R48&gt;=100000, S48&gt;=100000), "102110", VLOOKUP(C48,$D$1:$F$13,2,FALSE)))</f>
        <v>102010</v>
      </c>
      <c r="J48" s="36" t="str">
        <f>IF(OR(R48&gt;0, S48&gt;0), "00", "N/A")</f>
        <v>00</v>
      </c>
      <c r="K48" s="36" t="str">
        <f>IF(OR(R48&gt;0, S48&gt;0), "000", "N/A")</f>
        <v>000</v>
      </c>
      <c r="L48" s="36" t="str">
        <f>IF(OR(R48&gt;0, S48&gt;0), "0000000000", "N/A")</f>
        <v>0000000000</v>
      </c>
      <c r="M48" s="36" t="str">
        <f>IF(OR(R48&gt;0, S48&gt;0), "000000", "N/A")</f>
        <v>000000</v>
      </c>
      <c r="N48" s="36" t="str">
        <f>IF(OR(R48&gt;0, S48&gt;0), "0000", "N/A")</f>
        <v>0000</v>
      </c>
      <c r="O48" s="36" t="str">
        <f>IF(OR(R48&gt;0, S48&gt;0), "000000", "N/A")</f>
        <v>000000</v>
      </c>
      <c r="P48" s="36" t="str">
        <f>IF(OR(R48&gt;0, S48&gt;0), "000000", "N/A")</f>
        <v>000000</v>
      </c>
      <c r="Q48" s="36" t="str">
        <f ca="1">"UCD"&amp;" "&amp;D49&amp;" "&amp;"Recharges"&amp;" "&amp;"To"&amp;" "&amp;C49</f>
        <v>UCD March Recharges To UCB</v>
      </c>
      <c r="R48" s="259">
        <f>SUM(S49:S55)</f>
        <v>869</v>
      </c>
      <c r="S48" s="259">
        <f>SUM(R49:R55)</f>
        <v>0</v>
      </c>
      <c r="T48" s="37"/>
      <c r="U48" s="37"/>
      <c r="V48" s="37"/>
      <c r="W48" s="38"/>
      <c r="X48" s="37"/>
      <c r="Y48" s="37"/>
      <c r="Z48" s="38"/>
      <c r="AA48" s="37"/>
      <c r="AB48" s="37" t="str">
        <f>IF(ISERROR(VLOOKUP(C48,$AC$1:$AK$12,2,FALSE))," ",(VLOOKUP(C48,$AC$1:$AK$12,2,FALSE)))</f>
        <v>Loc (1 or J)</v>
      </c>
      <c r="AC48" s="37" t="str">
        <f>IF(ISERROR(VLOOKUP(C48,$AC$1:$AK$12,3,FALSE))," ",(VLOOKUP(C48,$AC$1:$AK$12,3,FALSE)))</f>
        <v>Account (5 - N)</v>
      </c>
      <c r="AD48" s="37" t="str">
        <f>IF(ISERROR(VLOOKUP(C48,$AC$1:$AL$12,4,FALSE))," ",(VLOOKUP(C48,$AC$1:$AL$12,4,FALSE)))</f>
        <v>Fund (5 - N)</v>
      </c>
      <c r="AE48" s="37" t="str">
        <f>IF(ISERROR(VLOOKUP(C48,$AC$1:$AK$12,5,FALSE))," ",(VLOOKUP(C48,$AC$1:$AK$12,5,FALSE)))</f>
        <v>Org (5 - N)</v>
      </c>
      <c r="AF48" s="37" t="str">
        <f>IF(ISERROR(VLOOKUP(C48,$AC$1:$AK$12,6,FALSE))," ",(VLOOKUP(C48,$AC$1:$AK$12,6,FALSE)))</f>
        <v>Program (2 - N)**</v>
      </c>
      <c r="AG48" s="37" t="str">
        <f>IF(ISERROR(VLOOKUP(C48,$AC$1:$AK$12,7,FALSE))," ",(VLOOKUP(C48,$AC$1:$AK$12,7,FALSE)))</f>
        <v>Project (6 - AN)</v>
      </c>
      <c r="AH48" s="37" t="str">
        <f>IF(ISERROR(VLOOKUP(C48,$AC$1:$AK$12,8,FALSE))," ",(VLOOKUP(C48,$AC$1:$AK$12,8,FALSE)))</f>
        <v>Flexfield (5 - AN)</v>
      </c>
      <c r="AI48" s="57" t="str">
        <f>IF(ISERROR(VLOOKUP(C48,$AC$1:$AK$12,9,FALSE))," ",(VLOOKUP(C48,$AC$1:$AK$12,9,FALSE)))</f>
        <v>- -</v>
      </c>
      <c r="AJ48" s="37" t="str">
        <f>IF(ISERROR(VLOOKUP(C48,$AC$1:$AL$12,10,FALSE))," ",(VLOOKUP(C48,$AC$1:$AL$12,10,FALSE)))</f>
        <v>- -</v>
      </c>
      <c r="AK48" s="173"/>
    </row>
    <row r="49" spans="1:39" s="23" customFormat="1">
      <c r="B49" s="33" t="s">
        <v>257</v>
      </c>
      <c r="C49" s="3" t="s">
        <v>16</v>
      </c>
      <c r="D49" s="39" t="str">
        <f t="shared" ca="1" si="0"/>
        <v>March</v>
      </c>
      <c r="E49" s="40" t="str">
        <f t="shared" ref="E49:E55" ca="1" si="1">$N$1</f>
        <v>2024</v>
      </c>
      <c r="F49" s="4">
        <v>3110</v>
      </c>
      <c r="G49" s="4" t="s">
        <v>425</v>
      </c>
      <c r="H49" s="9" t="s">
        <v>426</v>
      </c>
      <c r="I49" s="1" t="s">
        <v>467</v>
      </c>
      <c r="J49" s="203" t="s">
        <v>468</v>
      </c>
      <c r="K49" s="1" t="s">
        <v>427</v>
      </c>
      <c r="L49" s="4" t="s">
        <v>428</v>
      </c>
      <c r="M49" s="9" t="s">
        <v>429</v>
      </c>
      <c r="N49" s="1" t="s">
        <v>430</v>
      </c>
      <c r="O49" s="204" t="s">
        <v>429</v>
      </c>
      <c r="P49" s="204" t="s">
        <v>429</v>
      </c>
      <c r="Q49" s="4" t="s">
        <v>431</v>
      </c>
      <c r="R49" s="261"/>
      <c r="S49" s="261">
        <v>869</v>
      </c>
      <c r="T49" s="41" t="str">
        <f>IF((ISNUMBER(SEARCH("Reimb",Q49))),"Provide original journal document # in next column &gt;&gt;&gt;&gt;","")</f>
        <v/>
      </c>
      <c r="U49" s="1"/>
      <c r="V49" s="44" t="str">
        <f t="shared" ref="V49:V55" si="2">$F$36&amp;" "&amp;$F$38</f>
        <v>JOHN SMITH</v>
      </c>
      <c r="W49" s="42">
        <f t="shared" ref="W49:W55" si="3">$F$39</f>
        <v>1234567890</v>
      </c>
      <c r="X49" s="41" t="str">
        <f t="shared" ref="X49:X55" si="4">$F$40</f>
        <v>JSMITH@UCDAVIS.EDU</v>
      </c>
      <c r="Y49" s="10" t="s">
        <v>292</v>
      </c>
      <c r="Z49" s="7">
        <v>5106437483</v>
      </c>
      <c r="AA49" s="10" t="s">
        <v>293</v>
      </c>
      <c r="AB49" s="1" t="s">
        <v>294</v>
      </c>
      <c r="AC49" s="1" t="s">
        <v>295</v>
      </c>
      <c r="AD49" s="1" t="s">
        <v>296</v>
      </c>
      <c r="AE49" s="1" t="s">
        <v>297</v>
      </c>
      <c r="AF49" s="1" t="s">
        <v>298</v>
      </c>
      <c r="AG49" s="1" t="s">
        <v>299</v>
      </c>
      <c r="AH49" s="1" t="s">
        <v>300</v>
      </c>
      <c r="AI49" s="58"/>
      <c r="AJ49" s="58"/>
      <c r="AK49" s="170"/>
    </row>
    <row r="50" spans="1:39" s="23" customFormat="1">
      <c r="B50" s="33" t="s">
        <v>282</v>
      </c>
      <c r="C50" s="43" t="str">
        <f>C48</f>
        <v>UCB</v>
      </c>
      <c r="D50" s="39" t="str">
        <f t="shared" ca="1" si="0"/>
        <v>March</v>
      </c>
      <c r="E50" s="40" t="str">
        <f t="shared" ca="1" si="1"/>
        <v>2024</v>
      </c>
      <c r="F50" s="4"/>
      <c r="G50" s="4"/>
      <c r="H50" s="9"/>
      <c r="I50" s="1"/>
      <c r="J50" s="202"/>
      <c r="K50" s="4"/>
      <c r="L50" s="4"/>
      <c r="M50" s="9"/>
      <c r="N50" s="1"/>
      <c r="O50" s="63"/>
      <c r="P50" s="63"/>
      <c r="Q50" s="4"/>
      <c r="R50" s="261"/>
      <c r="S50" s="261"/>
      <c r="T50" s="41" t="str">
        <f t="shared" ref="T50:T55" si="5">IF((ISNUMBER(SEARCH("Reimb",Q50))),"Provide original journal document # in next column &gt;&gt;&gt;&gt;","")</f>
        <v/>
      </c>
      <c r="U50" s="1"/>
      <c r="V50" s="44" t="str">
        <f t="shared" si="2"/>
        <v>JOHN SMITH</v>
      </c>
      <c r="W50" s="42">
        <f t="shared" si="3"/>
        <v>1234567890</v>
      </c>
      <c r="X50" s="41" t="str">
        <f t="shared" si="4"/>
        <v>JSMITH@UCDAVIS.EDU</v>
      </c>
      <c r="Y50" s="10"/>
      <c r="Z50" s="7"/>
      <c r="AA50" s="12"/>
      <c r="AB50" s="1"/>
      <c r="AC50" s="1"/>
      <c r="AD50" s="1"/>
      <c r="AE50" s="1"/>
      <c r="AF50" s="1"/>
      <c r="AG50" s="1"/>
      <c r="AH50" s="1"/>
      <c r="AI50" s="58"/>
      <c r="AJ50" s="58"/>
      <c r="AK50" s="170"/>
    </row>
    <row r="51" spans="1:39" s="23" customFormat="1">
      <c r="B51" s="33" t="s">
        <v>283</v>
      </c>
      <c r="C51" s="43" t="str">
        <f>C48</f>
        <v>UCB</v>
      </c>
      <c r="D51" s="39" t="str">
        <f t="shared" ca="1" si="0"/>
        <v>March</v>
      </c>
      <c r="E51" s="40" t="str">
        <f t="shared" ca="1" si="1"/>
        <v>2024</v>
      </c>
      <c r="F51" s="4"/>
      <c r="G51" s="4"/>
      <c r="H51" s="9"/>
      <c r="I51" s="1"/>
      <c r="J51" s="202"/>
      <c r="K51" s="4"/>
      <c r="L51" s="4"/>
      <c r="M51" s="9"/>
      <c r="N51" s="1"/>
      <c r="O51" s="63"/>
      <c r="P51" s="63"/>
      <c r="Q51" s="4"/>
      <c r="R51" s="261"/>
      <c r="S51" s="261"/>
      <c r="T51" s="41" t="str">
        <f t="shared" si="5"/>
        <v/>
      </c>
      <c r="U51" s="1"/>
      <c r="V51" s="44" t="str">
        <f t="shared" si="2"/>
        <v>JOHN SMITH</v>
      </c>
      <c r="W51" s="42">
        <f t="shared" si="3"/>
        <v>1234567890</v>
      </c>
      <c r="X51" s="41" t="str">
        <f t="shared" si="4"/>
        <v>JSMITH@UCDAVIS.EDU</v>
      </c>
      <c r="Y51" s="10"/>
      <c r="Z51" s="7"/>
      <c r="AA51" s="12"/>
      <c r="AB51" s="1"/>
      <c r="AC51" s="1"/>
      <c r="AD51" s="1"/>
      <c r="AE51" s="1"/>
      <c r="AF51" s="1"/>
      <c r="AG51" s="1"/>
      <c r="AH51" s="1"/>
      <c r="AI51" s="58"/>
      <c r="AJ51" s="58"/>
      <c r="AK51" s="170"/>
    </row>
    <row r="52" spans="1:39" s="23" customFormat="1">
      <c r="B52" s="33"/>
      <c r="C52" s="43" t="str">
        <f>C48</f>
        <v>UCB</v>
      </c>
      <c r="D52" s="39" t="str">
        <f t="shared" ca="1" si="0"/>
        <v>March</v>
      </c>
      <c r="E52" s="40" t="str">
        <f t="shared" ca="1" si="1"/>
        <v>2024</v>
      </c>
      <c r="F52" s="4"/>
      <c r="G52" s="4"/>
      <c r="H52" s="9"/>
      <c r="I52" s="1"/>
      <c r="J52" s="202"/>
      <c r="K52" s="4"/>
      <c r="L52" s="4"/>
      <c r="M52" s="9"/>
      <c r="N52" s="1"/>
      <c r="O52" s="63"/>
      <c r="P52" s="63"/>
      <c r="Q52" s="4"/>
      <c r="R52" s="261"/>
      <c r="S52" s="261"/>
      <c r="T52" s="41" t="str">
        <f t="shared" si="5"/>
        <v/>
      </c>
      <c r="U52" s="1"/>
      <c r="V52" s="44" t="str">
        <f t="shared" si="2"/>
        <v>JOHN SMITH</v>
      </c>
      <c r="W52" s="42">
        <f t="shared" si="3"/>
        <v>1234567890</v>
      </c>
      <c r="X52" s="41" t="str">
        <f t="shared" si="4"/>
        <v>JSMITH@UCDAVIS.EDU</v>
      </c>
      <c r="Y52" s="10"/>
      <c r="Z52" s="7"/>
      <c r="AA52" s="12"/>
      <c r="AB52" s="1"/>
      <c r="AC52" s="1"/>
      <c r="AD52" s="1"/>
      <c r="AE52" s="1"/>
      <c r="AF52" s="1"/>
      <c r="AG52" s="1"/>
      <c r="AH52" s="1"/>
      <c r="AI52" s="58"/>
      <c r="AJ52" s="58"/>
      <c r="AK52" s="170"/>
    </row>
    <row r="53" spans="1:39" s="23" customFormat="1">
      <c r="B53" s="33"/>
      <c r="C53" s="43" t="str">
        <f>C48</f>
        <v>UCB</v>
      </c>
      <c r="D53" s="39" t="str">
        <f t="shared" ca="1" si="0"/>
        <v>March</v>
      </c>
      <c r="E53" s="40" t="str">
        <f t="shared" ca="1" si="1"/>
        <v>2024</v>
      </c>
      <c r="F53" s="4"/>
      <c r="G53" s="4"/>
      <c r="H53" s="9"/>
      <c r="I53" s="1"/>
      <c r="J53" s="202"/>
      <c r="K53" s="4"/>
      <c r="L53" s="4"/>
      <c r="M53" s="9"/>
      <c r="N53" s="1"/>
      <c r="O53" s="63"/>
      <c r="P53" s="63"/>
      <c r="Q53" s="4"/>
      <c r="R53" s="261"/>
      <c r="S53" s="261"/>
      <c r="T53" s="41" t="str">
        <f t="shared" si="5"/>
        <v/>
      </c>
      <c r="U53" s="1"/>
      <c r="V53" s="44" t="str">
        <f t="shared" si="2"/>
        <v>JOHN SMITH</v>
      </c>
      <c r="W53" s="42">
        <f t="shared" si="3"/>
        <v>1234567890</v>
      </c>
      <c r="X53" s="41" t="str">
        <f t="shared" si="4"/>
        <v>JSMITH@UCDAVIS.EDU</v>
      </c>
      <c r="Y53" s="10"/>
      <c r="Z53" s="7"/>
      <c r="AA53" s="12"/>
      <c r="AB53" s="1"/>
      <c r="AC53" s="1"/>
      <c r="AD53" s="1"/>
      <c r="AE53" s="1"/>
      <c r="AF53" s="1"/>
      <c r="AG53" s="1"/>
      <c r="AH53" s="1"/>
      <c r="AI53" s="58"/>
      <c r="AJ53" s="58"/>
      <c r="AK53" s="170"/>
    </row>
    <row r="54" spans="1:39" s="23" customFormat="1">
      <c r="B54" s="33"/>
      <c r="C54" s="43" t="str">
        <f>C48</f>
        <v>UCB</v>
      </c>
      <c r="D54" s="39" t="str">
        <f t="shared" ca="1" si="0"/>
        <v>March</v>
      </c>
      <c r="E54" s="40" t="str">
        <f t="shared" ca="1" si="1"/>
        <v>2024</v>
      </c>
      <c r="F54" s="4"/>
      <c r="G54" s="4"/>
      <c r="H54" s="9"/>
      <c r="I54" s="1"/>
      <c r="J54" s="202"/>
      <c r="K54" s="4"/>
      <c r="L54" s="4"/>
      <c r="M54" s="9"/>
      <c r="N54" s="1"/>
      <c r="O54" s="63"/>
      <c r="P54" s="63"/>
      <c r="Q54" s="4"/>
      <c r="R54" s="261"/>
      <c r="S54" s="261"/>
      <c r="T54" s="41" t="str">
        <f t="shared" si="5"/>
        <v/>
      </c>
      <c r="U54" s="1"/>
      <c r="V54" s="44" t="str">
        <f t="shared" si="2"/>
        <v>JOHN SMITH</v>
      </c>
      <c r="W54" s="42">
        <f t="shared" si="3"/>
        <v>1234567890</v>
      </c>
      <c r="X54" s="41" t="str">
        <f t="shared" si="4"/>
        <v>JSMITH@UCDAVIS.EDU</v>
      </c>
      <c r="Y54" s="10"/>
      <c r="Z54" s="7"/>
      <c r="AA54" s="12"/>
      <c r="AB54" s="1"/>
      <c r="AC54" s="1"/>
      <c r="AD54" s="1"/>
      <c r="AE54" s="1"/>
      <c r="AF54" s="1"/>
      <c r="AG54" s="1"/>
      <c r="AH54" s="1"/>
      <c r="AI54" s="58"/>
      <c r="AJ54" s="58"/>
      <c r="AK54" s="170"/>
    </row>
    <row r="55" spans="1:39" s="23" customFormat="1" ht="15.75" thickBot="1">
      <c r="B55" s="33"/>
      <c r="C55" s="45" t="str">
        <f>C48</f>
        <v>UCB</v>
      </c>
      <c r="D55" s="46" t="str">
        <f t="shared" ca="1" si="0"/>
        <v>March</v>
      </c>
      <c r="E55" s="47" t="str">
        <f t="shared" ca="1" si="1"/>
        <v>2024</v>
      </c>
      <c r="F55" s="5"/>
      <c r="G55" s="5"/>
      <c r="H55" s="6"/>
      <c r="I55" s="2"/>
      <c r="J55" s="205"/>
      <c r="K55" s="5"/>
      <c r="L55" s="5"/>
      <c r="M55" s="6"/>
      <c r="N55" s="2"/>
      <c r="O55" s="64"/>
      <c r="P55" s="64"/>
      <c r="Q55" s="5"/>
      <c r="R55" s="262"/>
      <c r="S55" s="262"/>
      <c r="T55" s="48" t="str">
        <f t="shared" si="5"/>
        <v/>
      </c>
      <c r="U55" s="2"/>
      <c r="V55" s="49" t="str">
        <f t="shared" si="2"/>
        <v>JOHN SMITH</v>
      </c>
      <c r="W55" s="50">
        <f t="shared" si="3"/>
        <v>1234567890</v>
      </c>
      <c r="X55" s="48" t="str">
        <f t="shared" si="4"/>
        <v>JSMITH@UCDAVIS.EDU</v>
      </c>
      <c r="Y55" s="11"/>
      <c r="Z55" s="8"/>
      <c r="AA55" s="11"/>
      <c r="AB55" s="2"/>
      <c r="AC55" s="2"/>
      <c r="AD55" s="2"/>
      <c r="AE55" s="2"/>
      <c r="AF55" s="2"/>
      <c r="AG55" s="2"/>
      <c r="AH55" s="2"/>
      <c r="AI55" s="59"/>
      <c r="AJ55" s="59"/>
      <c r="AK55" s="174"/>
    </row>
    <row r="56" spans="1:39" s="23" customFormat="1" ht="15.75" thickBot="1">
      <c r="B56" s="206" t="s">
        <v>318</v>
      </c>
      <c r="C56" s="51"/>
      <c r="D56" s="52"/>
      <c r="E56" s="52"/>
      <c r="F56" s="52"/>
      <c r="G56" s="53"/>
      <c r="H56" s="52"/>
      <c r="I56" s="52"/>
      <c r="J56" s="52"/>
      <c r="K56" s="52"/>
      <c r="L56" s="52"/>
      <c r="M56" s="52"/>
      <c r="N56" s="52"/>
      <c r="O56" s="52"/>
      <c r="P56" s="52"/>
      <c r="Q56" s="52"/>
      <c r="R56" s="52"/>
      <c r="S56" s="52"/>
      <c r="T56" s="52"/>
      <c r="U56" s="52"/>
      <c r="V56" s="52"/>
      <c r="W56" s="54"/>
      <c r="X56" s="52"/>
      <c r="Y56" s="52"/>
      <c r="Z56" s="54"/>
      <c r="AA56" s="52"/>
      <c r="AB56" s="52"/>
      <c r="AC56" s="52"/>
      <c r="AD56" s="52"/>
      <c r="AE56" s="52"/>
      <c r="AF56" s="52"/>
      <c r="AG56" s="52"/>
      <c r="AH56" s="52"/>
      <c r="AI56" s="60"/>
      <c r="AJ56" s="60"/>
      <c r="AK56" s="175"/>
    </row>
    <row r="57" spans="1:39" s="23" customFormat="1">
      <c r="A57" s="33" t="s">
        <v>27</v>
      </c>
      <c r="B57" s="33"/>
      <c r="C57" s="34" t="str">
        <f>IF(ISBLANK(C58),"",C58)</f>
        <v/>
      </c>
      <c r="D57" s="35" t="str">
        <f t="shared" ref="D57:D64" ca="1" si="6">$F$44</f>
        <v>March</v>
      </c>
      <c r="E57" s="36" t="str">
        <f t="shared" ref="E57:E64" ca="1" si="7">$N$1</f>
        <v>2024</v>
      </c>
      <c r="F57" s="36">
        <f>IF(OR(R57&gt;0, S57&gt;0), "3110", )</f>
        <v>0</v>
      </c>
      <c r="G57" s="36">
        <f>IF(OR(R57&gt;0, S57&gt;0), "13U10", )</f>
        <v>0</v>
      </c>
      <c r="H57" s="36">
        <f>IF(OR(R57&gt;0, S57&gt;0), "1000002", )</f>
        <v>0</v>
      </c>
      <c r="I57" s="36" t="str">
        <f>IF(ISBLANK(C58),"", IF(OR(R57&gt;=100000, S57&gt;=100000), "102110", VLOOKUP(C57,$D$1:$F$13,2,FALSE)))</f>
        <v/>
      </c>
      <c r="J57" s="36">
        <f>IF(OR(R57&gt;0, S57&gt;0), "00", )</f>
        <v>0</v>
      </c>
      <c r="K57" s="36">
        <f>IF(OR(R57&gt;0, S57&gt;0), "000", )</f>
        <v>0</v>
      </c>
      <c r="L57" s="36">
        <f>IF(OR(R57&gt;0, S57&gt;0), "0000000000", )</f>
        <v>0</v>
      </c>
      <c r="M57" s="36">
        <f>IF(OR(R57&gt;0, S57&gt;0), "000000", )</f>
        <v>0</v>
      </c>
      <c r="N57" s="36">
        <f>IF(OR(R57&gt;0, S57&gt;0), "0000", )</f>
        <v>0</v>
      </c>
      <c r="O57" s="36">
        <f>IF(OR(R57&gt;0, S57&gt;0), "000000", )</f>
        <v>0</v>
      </c>
      <c r="P57" s="36">
        <f>IF(OR(R57&gt;0, S57&gt;0), "000000", )</f>
        <v>0</v>
      </c>
      <c r="Q57" s="36" t="str">
        <f ca="1">"UCD"&amp;" "&amp;D58&amp;" "&amp;"Recharges"&amp;" "&amp;"To"&amp;" "&amp;C58</f>
        <v xml:space="preserve">UCD March Recharges To </v>
      </c>
      <c r="R57" s="259">
        <f>SUM(S58:S64)</f>
        <v>0</v>
      </c>
      <c r="S57" s="259">
        <f>SUM(R58:R64)</f>
        <v>0</v>
      </c>
      <c r="T57" s="37"/>
      <c r="U57" s="37"/>
      <c r="V57" s="37"/>
      <c r="W57" s="38"/>
      <c r="X57" s="37"/>
      <c r="Y57" s="37"/>
      <c r="Z57" s="38"/>
      <c r="AA57" s="37"/>
      <c r="AB57" s="37" t="str">
        <f>IF(ISERROR(VLOOKUP(C57,$AC$1:$AK$12,2,FALSE))," ",(VLOOKUP(C57,$AC$1:$AK$12,2,FALSE)))</f>
        <v xml:space="preserve"> </v>
      </c>
      <c r="AC57" s="37" t="str">
        <f>IF(ISERROR(VLOOKUP(C57,$AC$1:$AK$12,3,FALSE))," ",(VLOOKUP(C57,$AC$1:$AK$12,3,FALSE)))</f>
        <v xml:space="preserve"> </v>
      </c>
      <c r="AD57" s="37" t="str">
        <f>IF(ISERROR(VLOOKUP(C57,$AC$1:$AL$12,4,FALSE))," ",(VLOOKUP(C57,$AC$1:$AL$12,4,FALSE)))</f>
        <v xml:space="preserve"> </v>
      </c>
      <c r="AE57" s="37" t="str">
        <f>IF(ISERROR(VLOOKUP(C57,$AC$1:$AK$12,5,FALSE))," ",(VLOOKUP(C57,$AC$1:$AK$12,5,FALSE)))</f>
        <v xml:space="preserve"> </v>
      </c>
      <c r="AF57" s="37" t="str">
        <f>IF(ISERROR(VLOOKUP(C57,$AC$1:$AK$12,6,FALSE))," ",(VLOOKUP(C57,$AC$1:$AK$12,6,FALSE)))</f>
        <v xml:space="preserve"> </v>
      </c>
      <c r="AG57" s="37" t="str">
        <f>IF(ISERROR(VLOOKUP(C57,$AC$1:$AK$12,7,FALSE))," ",(VLOOKUP(C57,$AC$1:$AK$12,7,FALSE)))</f>
        <v xml:space="preserve"> </v>
      </c>
      <c r="AH57" s="37" t="str">
        <f>IF(ISERROR(VLOOKUP(C57,$AC$1:$AK$12,8,FALSE))," ",(VLOOKUP(C57,$AC$1:$AK$12,8,FALSE)))</f>
        <v xml:space="preserve"> </v>
      </c>
      <c r="AI57" s="57" t="str">
        <f>IF(ISERROR(VLOOKUP(C57,$AC$1:$AK$12,9,FALSE))," ",(VLOOKUP(C57,$AC$1:$AK$12,9,FALSE)))</f>
        <v xml:space="preserve"> </v>
      </c>
      <c r="AJ57" s="37" t="str">
        <f>IF(ISERROR(VLOOKUP(C57,$AC$1:$AL$12,10,FALSE))," ",(VLOOKUP(C57,$AC$1:$AL$12,10,FALSE)))</f>
        <v xml:space="preserve"> </v>
      </c>
      <c r="AK57" s="173"/>
    </row>
    <row r="58" spans="1:39" s="23" customFormat="1">
      <c r="B58" s="33"/>
      <c r="C58" s="3"/>
      <c r="D58" s="39" t="str">
        <f t="shared" ca="1" si="6"/>
        <v>March</v>
      </c>
      <c r="E58" s="40" t="str">
        <f t="shared" ca="1" si="7"/>
        <v>2024</v>
      </c>
      <c r="F58" s="4"/>
      <c r="G58" s="4"/>
      <c r="H58" s="9"/>
      <c r="I58" s="1"/>
      <c r="J58" s="203"/>
      <c r="K58" s="1"/>
      <c r="L58" s="4"/>
      <c r="M58" s="9"/>
      <c r="N58" s="1"/>
      <c r="O58" s="63"/>
      <c r="P58" s="63"/>
      <c r="Q58" s="4"/>
      <c r="R58" s="261"/>
      <c r="S58" s="261"/>
      <c r="T58" s="41" t="str">
        <f>IF((ISNUMBER(SEARCH("Reimb",Q58))),"Provide original journal document # in next column &gt;&gt;&gt;&gt;","")</f>
        <v/>
      </c>
      <c r="U58" s="1"/>
      <c r="V58" s="44" t="str">
        <f t="shared" ref="V58:V64" si="8">$F$36&amp;" "&amp;$F$38</f>
        <v>JOHN SMITH</v>
      </c>
      <c r="W58" s="42">
        <f t="shared" ref="W58:W64" si="9">$F$39</f>
        <v>1234567890</v>
      </c>
      <c r="X58" s="41" t="str">
        <f t="shared" ref="X58:X64" si="10">$F$40</f>
        <v>JSMITH@UCDAVIS.EDU</v>
      </c>
      <c r="Y58" s="10"/>
      <c r="Z58" s="7"/>
      <c r="AA58" s="10"/>
      <c r="AB58" s="1"/>
      <c r="AC58" s="1"/>
      <c r="AD58" s="1"/>
      <c r="AE58" s="1"/>
      <c r="AF58" s="1"/>
      <c r="AG58" s="1"/>
      <c r="AH58" s="1"/>
      <c r="AI58" s="58"/>
      <c r="AJ58" s="58"/>
      <c r="AK58" s="170"/>
    </row>
    <row r="59" spans="1:39" s="23" customFormat="1">
      <c r="B59" s="33"/>
      <c r="C59" s="43" t="str">
        <f>C57</f>
        <v/>
      </c>
      <c r="D59" s="39" t="str">
        <f t="shared" ca="1" si="6"/>
        <v>March</v>
      </c>
      <c r="E59" s="40" t="str">
        <f t="shared" ca="1" si="7"/>
        <v>2024</v>
      </c>
      <c r="F59" s="4"/>
      <c r="G59" s="4"/>
      <c r="H59" s="9"/>
      <c r="I59" s="1"/>
      <c r="J59" s="202"/>
      <c r="K59" s="4"/>
      <c r="L59" s="4"/>
      <c r="M59" s="9"/>
      <c r="N59" s="1"/>
      <c r="O59" s="63"/>
      <c r="P59" s="63"/>
      <c r="Q59" s="4"/>
      <c r="R59" s="261"/>
      <c r="S59" s="261"/>
      <c r="T59" s="41" t="str">
        <f t="shared" ref="T59:T64" si="11">IF((ISNUMBER(SEARCH("Reimb",Q59))),"Provide original journal document # in next column &gt;&gt;&gt;&gt;","")</f>
        <v/>
      </c>
      <c r="U59" s="1"/>
      <c r="V59" s="44" t="str">
        <f t="shared" si="8"/>
        <v>JOHN SMITH</v>
      </c>
      <c r="W59" s="42">
        <f t="shared" si="9"/>
        <v>1234567890</v>
      </c>
      <c r="X59" s="41" t="str">
        <f t="shared" si="10"/>
        <v>JSMITH@UCDAVIS.EDU</v>
      </c>
      <c r="Y59" s="10"/>
      <c r="Z59" s="7"/>
      <c r="AA59" s="12"/>
      <c r="AB59" s="1"/>
      <c r="AC59" s="1"/>
      <c r="AD59" s="1"/>
      <c r="AE59" s="1"/>
      <c r="AF59" s="1"/>
      <c r="AG59" s="1"/>
      <c r="AH59" s="1"/>
      <c r="AI59" s="58"/>
      <c r="AJ59" s="58"/>
      <c r="AK59" s="170"/>
    </row>
    <row r="60" spans="1:39">
      <c r="B60" s="14"/>
      <c r="C60" s="177" t="str">
        <f>C57</f>
        <v/>
      </c>
      <c r="D60" s="39" t="str">
        <f t="shared" ca="1" si="6"/>
        <v>March</v>
      </c>
      <c r="E60" s="40" t="str">
        <f t="shared" ca="1" si="7"/>
        <v>2024</v>
      </c>
      <c r="F60" s="4"/>
      <c r="G60" s="4"/>
      <c r="H60" s="9"/>
      <c r="I60" s="1"/>
      <c r="J60" s="202"/>
      <c r="K60" s="4"/>
      <c r="L60" s="4"/>
      <c r="M60" s="9"/>
      <c r="N60" s="1"/>
      <c r="O60" s="63"/>
      <c r="P60" s="63"/>
      <c r="Q60" s="178"/>
      <c r="R60" s="261"/>
      <c r="S60" s="261"/>
      <c r="T60" s="41" t="str">
        <f t="shared" si="11"/>
        <v/>
      </c>
      <c r="U60" s="1"/>
      <c r="V60" s="181" t="str">
        <f t="shared" si="8"/>
        <v>JOHN SMITH</v>
      </c>
      <c r="W60" s="182">
        <f t="shared" si="9"/>
        <v>1234567890</v>
      </c>
      <c r="X60" s="180" t="str">
        <f t="shared" si="10"/>
        <v>JSMITH@UCDAVIS.EDU</v>
      </c>
      <c r="Y60" s="10"/>
      <c r="Z60" s="183"/>
      <c r="AA60" s="184"/>
      <c r="AB60" s="179"/>
      <c r="AC60" s="179"/>
      <c r="AD60" s="179"/>
      <c r="AE60" s="179"/>
      <c r="AF60" s="179"/>
      <c r="AG60" s="179"/>
      <c r="AH60" s="179"/>
      <c r="AI60" s="185"/>
      <c r="AJ60" s="185"/>
      <c r="AK60" s="186"/>
      <c r="AM60" s="13"/>
    </row>
    <row r="61" spans="1:39" s="23" customFormat="1">
      <c r="B61" s="33"/>
      <c r="C61" s="43" t="str">
        <f>C57</f>
        <v/>
      </c>
      <c r="D61" s="39" t="str">
        <f t="shared" ca="1" si="6"/>
        <v>March</v>
      </c>
      <c r="E61" s="40" t="str">
        <f t="shared" ca="1" si="7"/>
        <v>2024</v>
      </c>
      <c r="F61" s="4"/>
      <c r="G61" s="4"/>
      <c r="H61" s="9"/>
      <c r="I61" s="1"/>
      <c r="J61" s="202"/>
      <c r="K61" s="4"/>
      <c r="L61" s="4"/>
      <c r="M61" s="9"/>
      <c r="N61" s="1"/>
      <c r="O61" s="63"/>
      <c r="P61" s="63"/>
      <c r="Q61" s="4"/>
      <c r="R61" s="261"/>
      <c r="S61" s="261"/>
      <c r="T61" s="41" t="str">
        <f t="shared" si="11"/>
        <v/>
      </c>
      <c r="U61" s="1"/>
      <c r="V61" s="44" t="str">
        <f t="shared" si="8"/>
        <v>JOHN SMITH</v>
      </c>
      <c r="W61" s="42">
        <f t="shared" si="9"/>
        <v>1234567890</v>
      </c>
      <c r="X61" s="41" t="str">
        <f t="shared" si="10"/>
        <v>JSMITH@UCDAVIS.EDU</v>
      </c>
      <c r="Y61" s="10"/>
      <c r="Z61" s="7"/>
      <c r="AA61" s="12"/>
      <c r="AB61" s="1"/>
      <c r="AC61" s="1"/>
      <c r="AD61" s="1"/>
      <c r="AE61" s="1"/>
      <c r="AF61" s="1"/>
      <c r="AG61" s="1"/>
      <c r="AH61" s="1"/>
      <c r="AI61" s="58"/>
      <c r="AJ61" s="58"/>
      <c r="AK61" s="170"/>
    </row>
    <row r="62" spans="1:39" s="23" customFormat="1">
      <c r="B62" s="33"/>
      <c r="C62" s="43" t="str">
        <f>C57</f>
        <v/>
      </c>
      <c r="D62" s="39" t="str">
        <f t="shared" ca="1" si="6"/>
        <v>March</v>
      </c>
      <c r="E62" s="40" t="str">
        <f t="shared" ca="1" si="7"/>
        <v>2024</v>
      </c>
      <c r="F62" s="4"/>
      <c r="G62" s="4"/>
      <c r="H62" s="9"/>
      <c r="I62" s="1"/>
      <c r="J62" s="202"/>
      <c r="K62" s="4"/>
      <c r="L62" s="4"/>
      <c r="M62" s="9"/>
      <c r="N62" s="1"/>
      <c r="O62" s="63"/>
      <c r="P62" s="63"/>
      <c r="Q62" s="4"/>
      <c r="R62" s="261"/>
      <c r="S62" s="261"/>
      <c r="T62" s="41" t="str">
        <f t="shared" si="11"/>
        <v/>
      </c>
      <c r="U62" s="1"/>
      <c r="V62" s="44" t="str">
        <f t="shared" si="8"/>
        <v>JOHN SMITH</v>
      </c>
      <c r="W62" s="42">
        <f t="shared" si="9"/>
        <v>1234567890</v>
      </c>
      <c r="X62" s="41" t="str">
        <f t="shared" si="10"/>
        <v>JSMITH@UCDAVIS.EDU</v>
      </c>
      <c r="Y62" s="10"/>
      <c r="Z62" s="7"/>
      <c r="AA62" s="12"/>
      <c r="AB62" s="1"/>
      <c r="AC62" s="1"/>
      <c r="AD62" s="1"/>
      <c r="AE62" s="1"/>
      <c r="AF62" s="1"/>
      <c r="AG62" s="1"/>
      <c r="AH62" s="1"/>
      <c r="AI62" s="58"/>
      <c r="AJ62" s="58"/>
      <c r="AK62" s="170"/>
    </row>
    <row r="63" spans="1:39" s="23" customFormat="1">
      <c r="B63" s="33"/>
      <c r="C63" s="43" t="str">
        <f>C57</f>
        <v/>
      </c>
      <c r="D63" s="39" t="str">
        <f t="shared" ca="1" si="6"/>
        <v>March</v>
      </c>
      <c r="E63" s="40" t="str">
        <f t="shared" ca="1" si="7"/>
        <v>2024</v>
      </c>
      <c r="F63" s="4"/>
      <c r="G63" s="4"/>
      <c r="H63" s="9"/>
      <c r="I63" s="1"/>
      <c r="J63" s="202"/>
      <c r="K63" s="4"/>
      <c r="L63" s="4"/>
      <c r="M63" s="9"/>
      <c r="N63" s="1"/>
      <c r="O63" s="63"/>
      <c r="P63" s="63"/>
      <c r="Q63" s="4"/>
      <c r="R63" s="261"/>
      <c r="S63" s="261"/>
      <c r="T63" s="41" t="str">
        <f t="shared" si="11"/>
        <v/>
      </c>
      <c r="U63" s="1"/>
      <c r="V63" s="44" t="str">
        <f t="shared" si="8"/>
        <v>JOHN SMITH</v>
      </c>
      <c r="W63" s="42">
        <f t="shared" si="9"/>
        <v>1234567890</v>
      </c>
      <c r="X63" s="41" t="str">
        <f t="shared" si="10"/>
        <v>JSMITH@UCDAVIS.EDU</v>
      </c>
      <c r="Y63" s="10"/>
      <c r="Z63" s="7"/>
      <c r="AA63" s="12"/>
      <c r="AB63" s="1"/>
      <c r="AC63" s="1"/>
      <c r="AD63" s="1"/>
      <c r="AE63" s="1"/>
      <c r="AF63" s="1"/>
      <c r="AG63" s="1"/>
      <c r="AH63" s="1"/>
      <c r="AI63" s="58"/>
      <c r="AJ63" s="58"/>
      <c r="AK63" s="170"/>
    </row>
    <row r="64" spans="1:39" s="23" customFormat="1" ht="15.75" thickBot="1">
      <c r="B64" s="33"/>
      <c r="C64" s="45" t="str">
        <f>C57</f>
        <v/>
      </c>
      <c r="D64" s="46" t="str">
        <f t="shared" ca="1" si="6"/>
        <v>March</v>
      </c>
      <c r="E64" s="47" t="str">
        <f t="shared" ca="1" si="7"/>
        <v>2024</v>
      </c>
      <c r="F64" s="5"/>
      <c r="G64" s="5"/>
      <c r="H64" s="6"/>
      <c r="I64" s="2"/>
      <c r="J64" s="205"/>
      <c r="K64" s="5"/>
      <c r="L64" s="5"/>
      <c r="M64" s="6"/>
      <c r="N64" s="2"/>
      <c r="O64" s="64"/>
      <c r="P64" s="64"/>
      <c r="Q64" s="5"/>
      <c r="R64" s="262"/>
      <c r="S64" s="262"/>
      <c r="T64" s="48" t="str">
        <f t="shared" si="11"/>
        <v/>
      </c>
      <c r="U64" s="2"/>
      <c r="V64" s="49" t="str">
        <f t="shared" si="8"/>
        <v>JOHN SMITH</v>
      </c>
      <c r="W64" s="50">
        <f t="shared" si="9"/>
        <v>1234567890</v>
      </c>
      <c r="X64" s="48" t="str">
        <f t="shared" si="10"/>
        <v>JSMITH@UCDAVIS.EDU</v>
      </c>
      <c r="Y64" s="11"/>
      <c r="Z64" s="8"/>
      <c r="AA64" s="11"/>
      <c r="AB64" s="2"/>
      <c r="AC64" s="2"/>
      <c r="AD64" s="2"/>
      <c r="AE64" s="2"/>
      <c r="AF64" s="2"/>
      <c r="AG64" s="2"/>
      <c r="AH64" s="2"/>
      <c r="AI64" s="59"/>
      <c r="AJ64" s="59"/>
      <c r="AK64" s="174"/>
    </row>
    <row r="65" spans="1:37" s="23" customFormat="1" ht="15.75" thickBot="1">
      <c r="B65" s="33"/>
      <c r="C65" s="51"/>
      <c r="D65" s="52"/>
      <c r="E65" s="52"/>
      <c r="F65" s="52"/>
      <c r="G65" s="53"/>
      <c r="H65" s="52"/>
      <c r="I65" s="52"/>
      <c r="J65" s="52"/>
      <c r="K65" s="52"/>
      <c r="L65" s="52"/>
      <c r="M65" s="52"/>
      <c r="N65" s="52"/>
      <c r="O65" s="52"/>
      <c r="P65" s="52"/>
      <c r="Q65" s="52"/>
      <c r="R65" s="52"/>
      <c r="S65" s="260"/>
      <c r="T65" s="52"/>
      <c r="U65" s="52"/>
      <c r="V65" s="52"/>
      <c r="W65" s="54"/>
      <c r="X65" s="52"/>
      <c r="Y65" s="52"/>
      <c r="Z65" s="54"/>
      <c r="AA65" s="52"/>
      <c r="AB65" s="52"/>
      <c r="AC65" s="52"/>
      <c r="AD65" s="52"/>
      <c r="AE65" s="52"/>
      <c r="AF65" s="52"/>
      <c r="AG65" s="52"/>
      <c r="AH65" s="52"/>
      <c r="AI65" s="60"/>
      <c r="AJ65" s="60"/>
      <c r="AK65" s="176"/>
    </row>
    <row r="66" spans="1:37" s="23" customFormat="1">
      <c r="A66" s="33" t="s">
        <v>28</v>
      </c>
      <c r="B66" s="33"/>
      <c r="C66" s="34" t="str">
        <f>IF(ISBLANK(C67),"",C67)</f>
        <v/>
      </c>
      <c r="D66" s="35" t="str">
        <f t="shared" ref="D66:D73" ca="1" si="12">$F$44</f>
        <v>March</v>
      </c>
      <c r="E66" s="36" t="str">
        <f t="shared" ref="E66:E73" ca="1" si="13">$N$1</f>
        <v>2024</v>
      </c>
      <c r="F66" s="36">
        <f>IF(OR(R66&gt;0, S66&gt;0), "3110", )</f>
        <v>0</v>
      </c>
      <c r="G66" s="36">
        <f>IF(OR(R66&gt;0, S66&gt;0), "13U10", )</f>
        <v>0</v>
      </c>
      <c r="H66" s="36">
        <f>IF(OR(R66&gt;0, S66&gt;0), "1000002", )</f>
        <v>0</v>
      </c>
      <c r="I66" s="36" t="str">
        <f>IF(ISBLANK(C67),"", IF(OR(R66&gt;=100000, S66&gt;=100000), "102110", VLOOKUP(C66,$D$1:$F$13,2,FALSE)))</f>
        <v/>
      </c>
      <c r="J66" s="36">
        <f>IF(OR(R66&gt;0, S66&gt;0), "00", )</f>
        <v>0</v>
      </c>
      <c r="K66" s="36">
        <f>IF(OR(R66&gt;0, S66&gt;0), "000", )</f>
        <v>0</v>
      </c>
      <c r="L66" s="36">
        <f>IF(OR(R66&gt;0, S66&gt;0), "0000000000", )</f>
        <v>0</v>
      </c>
      <c r="M66" s="36">
        <f>IF(OR(R66&gt;0, S66&gt;0), "000000", )</f>
        <v>0</v>
      </c>
      <c r="N66" s="36">
        <f>IF(OR(R66&gt;0, S66&gt;0), "0000", )</f>
        <v>0</v>
      </c>
      <c r="O66" s="36">
        <f>IF(OR(R66&gt;0, S66&gt;0), "000000", )</f>
        <v>0</v>
      </c>
      <c r="P66" s="36">
        <f>IF(OR(R66&gt;0, S66&gt;0), "000000", )</f>
        <v>0</v>
      </c>
      <c r="Q66" s="36" t="str">
        <f ca="1">"UCD"&amp;" "&amp;D67&amp;" "&amp;"Recharges"&amp;" "&amp;"To"&amp;" "&amp;C67</f>
        <v xml:space="preserve">UCD March Recharges To </v>
      </c>
      <c r="R66" s="259">
        <f>SUM(S67:S73)</f>
        <v>0</v>
      </c>
      <c r="S66" s="259">
        <f>SUM(R67:R73)</f>
        <v>0</v>
      </c>
      <c r="T66" s="37"/>
      <c r="U66" s="37"/>
      <c r="V66" s="37"/>
      <c r="W66" s="38"/>
      <c r="X66" s="37"/>
      <c r="Y66" s="37"/>
      <c r="Z66" s="38"/>
      <c r="AA66" s="37"/>
      <c r="AB66" s="37" t="str">
        <f>IF(ISERROR(VLOOKUP(C66,$AC$1:$AK$12,2,FALSE))," ",(VLOOKUP(C66,$AC$1:$AK$12,2,FALSE)))</f>
        <v xml:space="preserve"> </v>
      </c>
      <c r="AC66" s="37" t="str">
        <f>IF(ISERROR(VLOOKUP(C66,$AC$1:$AK$12,3,FALSE))," ",(VLOOKUP(C66,$AC$1:$AK$12,3,FALSE)))</f>
        <v xml:space="preserve"> </v>
      </c>
      <c r="AD66" s="37" t="str">
        <f>IF(ISERROR(VLOOKUP(C66,$AC$1:$AL$12,4,FALSE))," ",(VLOOKUP(C66,$AC$1:$AL$12,4,FALSE)))</f>
        <v xml:space="preserve"> </v>
      </c>
      <c r="AE66" s="37" t="str">
        <f>IF(ISERROR(VLOOKUP(C66,$AC$1:$AK$12,5,FALSE))," ",(VLOOKUP(C66,$AC$1:$AK$12,5,FALSE)))</f>
        <v xml:space="preserve"> </v>
      </c>
      <c r="AF66" s="37" t="str">
        <f>IF(ISERROR(VLOOKUP(C66,$AC$1:$AK$12,6,FALSE))," ",(VLOOKUP(C66,$AC$1:$AK$12,6,FALSE)))</f>
        <v xml:space="preserve"> </v>
      </c>
      <c r="AG66" s="37" t="str">
        <f>IF(ISERROR(VLOOKUP(C66,$AC$1:$AK$12,7,FALSE))," ",(VLOOKUP(C66,$AC$1:$AK$12,7,FALSE)))</f>
        <v xml:space="preserve"> </v>
      </c>
      <c r="AH66" s="37" t="str">
        <f>IF(ISERROR(VLOOKUP(C66,$AC$1:$AK$12,8,FALSE))," ",(VLOOKUP(C66,$AC$1:$AK$12,8,FALSE)))</f>
        <v xml:space="preserve"> </v>
      </c>
      <c r="AI66" s="57" t="str">
        <f>IF(ISERROR(VLOOKUP(C66,$AC$1:$AK$12,9,FALSE))," ",(VLOOKUP(C66,$AC$1:$AK$12,9,FALSE)))</f>
        <v xml:space="preserve"> </v>
      </c>
      <c r="AJ66" s="37" t="str">
        <f>IF(ISERROR(VLOOKUP(C66,$AC$1:$AL$12,10,FALSE))," ",(VLOOKUP(C66,$AC$1:$AL$12,10,FALSE)))</f>
        <v xml:space="preserve"> </v>
      </c>
      <c r="AK66" s="173"/>
    </row>
    <row r="67" spans="1:37" s="23" customFormat="1">
      <c r="B67" s="33"/>
      <c r="C67" s="3"/>
      <c r="D67" s="39" t="str">
        <f t="shared" ca="1" si="12"/>
        <v>March</v>
      </c>
      <c r="E67" s="40" t="str">
        <f t="shared" ca="1" si="13"/>
        <v>2024</v>
      </c>
      <c r="F67" s="4"/>
      <c r="G67" s="4"/>
      <c r="H67" s="9"/>
      <c r="I67" s="1"/>
      <c r="J67" s="203"/>
      <c r="K67" s="1"/>
      <c r="L67" s="4"/>
      <c r="M67" s="9"/>
      <c r="N67" s="1"/>
      <c r="O67" s="63"/>
      <c r="P67" s="63"/>
      <c r="Q67" s="4"/>
      <c r="R67" s="261"/>
      <c r="S67" s="261"/>
      <c r="T67" s="41" t="str">
        <f>IF((ISNUMBER(SEARCH("Reimb",Q67))),"Provide original journal document # in next column &gt;&gt;&gt;&gt;","")</f>
        <v/>
      </c>
      <c r="U67" s="1"/>
      <c r="V67" s="44" t="str">
        <f t="shared" ref="V67:V73" si="14">$F$36&amp;" "&amp;$F$38</f>
        <v>JOHN SMITH</v>
      </c>
      <c r="W67" s="42">
        <f t="shared" ref="W67:W73" si="15">$F$39</f>
        <v>1234567890</v>
      </c>
      <c r="X67" s="41" t="str">
        <f t="shared" ref="X67:X73" si="16">$F$40</f>
        <v>JSMITH@UCDAVIS.EDU</v>
      </c>
      <c r="Y67" s="10"/>
      <c r="Z67" s="7"/>
      <c r="AA67" s="10"/>
      <c r="AB67" s="1"/>
      <c r="AC67" s="1"/>
      <c r="AD67" s="1"/>
      <c r="AE67" s="1"/>
      <c r="AF67" s="1"/>
      <c r="AG67" s="1"/>
      <c r="AH67" s="1"/>
      <c r="AI67" s="58"/>
      <c r="AJ67" s="58"/>
      <c r="AK67" s="170"/>
    </row>
    <row r="68" spans="1:37" s="23" customFormat="1">
      <c r="B68" s="33"/>
      <c r="C68" s="43" t="str">
        <f>C66</f>
        <v/>
      </c>
      <c r="D68" s="39" t="str">
        <f t="shared" ca="1" si="12"/>
        <v>March</v>
      </c>
      <c r="E68" s="40" t="str">
        <f t="shared" ca="1" si="13"/>
        <v>2024</v>
      </c>
      <c r="F68" s="4"/>
      <c r="G68" s="4"/>
      <c r="H68" s="9"/>
      <c r="I68" s="1"/>
      <c r="J68" s="202"/>
      <c r="K68" s="4"/>
      <c r="L68" s="4"/>
      <c r="M68" s="9"/>
      <c r="N68" s="1"/>
      <c r="O68" s="63"/>
      <c r="P68" s="63"/>
      <c r="Q68" s="4"/>
      <c r="R68" s="261"/>
      <c r="S68" s="261"/>
      <c r="T68" s="41" t="str">
        <f t="shared" ref="T68:T73" si="17">IF((ISNUMBER(SEARCH("Reimb",Q68))),"Provide original journal document # in next column &gt;&gt;&gt;&gt;","")</f>
        <v/>
      </c>
      <c r="U68" s="1"/>
      <c r="V68" s="44" t="str">
        <f t="shared" si="14"/>
        <v>JOHN SMITH</v>
      </c>
      <c r="W68" s="42">
        <f t="shared" si="15"/>
        <v>1234567890</v>
      </c>
      <c r="X68" s="41" t="str">
        <f t="shared" si="16"/>
        <v>JSMITH@UCDAVIS.EDU</v>
      </c>
      <c r="Y68" s="10"/>
      <c r="Z68" s="7"/>
      <c r="AA68" s="12"/>
      <c r="AB68" s="1"/>
      <c r="AC68" s="1"/>
      <c r="AD68" s="1"/>
      <c r="AE68" s="1"/>
      <c r="AF68" s="1"/>
      <c r="AG68" s="1"/>
      <c r="AH68" s="1"/>
      <c r="AI68" s="58"/>
      <c r="AJ68" s="58"/>
      <c r="AK68" s="170"/>
    </row>
    <row r="69" spans="1:37" s="23" customFormat="1">
      <c r="B69" s="33"/>
      <c r="C69" s="43" t="str">
        <f>C66</f>
        <v/>
      </c>
      <c r="D69" s="39" t="str">
        <f t="shared" ca="1" si="12"/>
        <v>March</v>
      </c>
      <c r="E69" s="40" t="str">
        <f t="shared" ca="1" si="13"/>
        <v>2024</v>
      </c>
      <c r="F69" s="4"/>
      <c r="G69" s="4"/>
      <c r="H69" s="9"/>
      <c r="I69" s="1"/>
      <c r="J69" s="202"/>
      <c r="K69" s="4"/>
      <c r="L69" s="4"/>
      <c r="M69" s="9"/>
      <c r="N69" s="1"/>
      <c r="O69" s="63"/>
      <c r="P69" s="63"/>
      <c r="Q69" s="4"/>
      <c r="R69" s="261"/>
      <c r="S69" s="261"/>
      <c r="T69" s="41" t="str">
        <f t="shared" si="17"/>
        <v/>
      </c>
      <c r="U69" s="1"/>
      <c r="V69" s="44" t="str">
        <f t="shared" si="14"/>
        <v>JOHN SMITH</v>
      </c>
      <c r="W69" s="42">
        <f t="shared" si="15"/>
        <v>1234567890</v>
      </c>
      <c r="X69" s="41" t="str">
        <f t="shared" si="16"/>
        <v>JSMITH@UCDAVIS.EDU</v>
      </c>
      <c r="Y69" s="10"/>
      <c r="Z69" s="7"/>
      <c r="AA69" s="12"/>
      <c r="AB69" s="1"/>
      <c r="AC69" s="1"/>
      <c r="AD69" s="1"/>
      <c r="AE69" s="1"/>
      <c r="AF69" s="1"/>
      <c r="AG69" s="1"/>
      <c r="AH69" s="1"/>
      <c r="AI69" s="58"/>
      <c r="AJ69" s="58"/>
      <c r="AK69" s="170"/>
    </row>
    <row r="70" spans="1:37" s="23" customFormat="1">
      <c r="B70" s="33"/>
      <c r="C70" s="43" t="str">
        <f>C66</f>
        <v/>
      </c>
      <c r="D70" s="39" t="str">
        <f t="shared" ca="1" si="12"/>
        <v>March</v>
      </c>
      <c r="E70" s="40" t="str">
        <f t="shared" ca="1" si="13"/>
        <v>2024</v>
      </c>
      <c r="F70" s="4"/>
      <c r="G70" s="4"/>
      <c r="H70" s="9"/>
      <c r="I70" s="1"/>
      <c r="J70" s="202"/>
      <c r="K70" s="4"/>
      <c r="L70" s="4"/>
      <c r="M70" s="9"/>
      <c r="N70" s="1"/>
      <c r="O70" s="63"/>
      <c r="P70" s="63"/>
      <c r="Q70" s="4"/>
      <c r="R70" s="261"/>
      <c r="S70" s="261"/>
      <c r="T70" s="41" t="str">
        <f t="shared" si="17"/>
        <v/>
      </c>
      <c r="U70" s="1"/>
      <c r="V70" s="44" t="str">
        <f t="shared" si="14"/>
        <v>JOHN SMITH</v>
      </c>
      <c r="W70" s="42">
        <f t="shared" si="15"/>
        <v>1234567890</v>
      </c>
      <c r="X70" s="41" t="str">
        <f t="shared" si="16"/>
        <v>JSMITH@UCDAVIS.EDU</v>
      </c>
      <c r="Y70" s="10"/>
      <c r="Z70" s="7"/>
      <c r="AA70" s="12"/>
      <c r="AB70" s="1"/>
      <c r="AC70" s="1"/>
      <c r="AD70" s="1"/>
      <c r="AE70" s="1"/>
      <c r="AF70" s="1"/>
      <c r="AG70" s="1"/>
      <c r="AH70" s="1"/>
      <c r="AI70" s="58"/>
      <c r="AJ70" s="58"/>
      <c r="AK70" s="170"/>
    </row>
    <row r="71" spans="1:37" s="23" customFormat="1">
      <c r="B71" s="33"/>
      <c r="C71" s="43" t="str">
        <f>C66</f>
        <v/>
      </c>
      <c r="D71" s="39" t="str">
        <f t="shared" ca="1" si="12"/>
        <v>March</v>
      </c>
      <c r="E71" s="40" t="str">
        <f t="shared" ca="1" si="13"/>
        <v>2024</v>
      </c>
      <c r="F71" s="4"/>
      <c r="G71" s="4"/>
      <c r="H71" s="9"/>
      <c r="I71" s="1"/>
      <c r="J71" s="202"/>
      <c r="K71" s="4"/>
      <c r="L71" s="4"/>
      <c r="M71" s="9"/>
      <c r="N71" s="1"/>
      <c r="O71" s="63"/>
      <c r="P71" s="63"/>
      <c r="Q71" s="4"/>
      <c r="R71" s="261"/>
      <c r="S71" s="261"/>
      <c r="T71" s="41" t="str">
        <f t="shared" si="17"/>
        <v/>
      </c>
      <c r="U71" s="1"/>
      <c r="V71" s="44" t="str">
        <f t="shared" si="14"/>
        <v>JOHN SMITH</v>
      </c>
      <c r="W71" s="42">
        <f t="shared" si="15"/>
        <v>1234567890</v>
      </c>
      <c r="X71" s="41" t="str">
        <f t="shared" si="16"/>
        <v>JSMITH@UCDAVIS.EDU</v>
      </c>
      <c r="Y71" s="10"/>
      <c r="Z71" s="7"/>
      <c r="AA71" s="12"/>
      <c r="AB71" s="1"/>
      <c r="AC71" s="1"/>
      <c r="AD71" s="1"/>
      <c r="AE71" s="1"/>
      <c r="AF71" s="1"/>
      <c r="AG71" s="1"/>
      <c r="AH71" s="1"/>
      <c r="AI71" s="58"/>
      <c r="AJ71" s="58"/>
      <c r="AK71" s="170"/>
    </row>
    <row r="72" spans="1:37" s="23" customFormat="1">
      <c r="B72" s="33"/>
      <c r="C72" s="43" t="str">
        <f>C66</f>
        <v/>
      </c>
      <c r="D72" s="39" t="str">
        <f t="shared" ca="1" si="12"/>
        <v>March</v>
      </c>
      <c r="E72" s="40" t="str">
        <f t="shared" ca="1" si="13"/>
        <v>2024</v>
      </c>
      <c r="F72" s="4"/>
      <c r="G72" s="4"/>
      <c r="H72" s="9"/>
      <c r="I72" s="1"/>
      <c r="J72" s="202"/>
      <c r="K72" s="4"/>
      <c r="L72" s="4"/>
      <c r="M72" s="9"/>
      <c r="N72" s="1"/>
      <c r="O72" s="63"/>
      <c r="P72" s="63"/>
      <c r="Q72" s="4"/>
      <c r="R72" s="261"/>
      <c r="S72" s="261"/>
      <c r="T72" s="41" t="str">
        <f t="shared" si="17"/>
        <v/>
      </c>
      <c r="U72" s="1"/>
      <c r="V72" s="44" t="str">
        <f t="shared" si="14"/>
        <v>JOHN SMITH</v>
      </c>
      <c r="W72" s="42">
        <f t="shared" si="15"/>
        <v>1234567890</v>
      </c>
      <c r="X72" s="41" t="str">
        <f t="shared" si="16"/>
        <v>JSMITH@UCDAVIS.EDU</v>
      </c>
      <c r="Y72" s="10"/>
      <c r="Z72" s="7"/>
      <c r="AA72" s="12"/>
      <c r="AB72" s="1"/>
      <c r="AC72" s="1"/>
      <c r="AD72" s="1"/>
      <c r="AE72" s="1"/>
      <c r="AF72" s="1"/>
      <c r="AG72" s="1"/>
      <c r="AH72" s="1"/>
      <c r="AI72" s="58"/>
      <c r="AJ72" s="58"/>
      <c r="AK72" s="170"/>
    </row>
    <row r="73" spans="1:37" s="23" customFormat="1" ht="15.75" thickBot="1">
      <c r="B73" s="33"/>
      <c r="C73" s="45" t="str">
        <f>C66</f>
        <v/>
      </c>
      <c r="D73" s="46" t="str">
        <f t="shared" ca="1" si="12"/>
        <v>March</v>
      </c>
      <c r="E73" s="47" t="str">
        <f t="shared" ca="1" si="13"/>
        <v>2024</v>
      </c>
      <c r="F73" s="5"/>
      <c r="G73" s="5"/>
      <c r="H73" s="6"/>
      <c r="I73" s="2"/>
      <c r="J73" s="205"/>
      <c r="K73" s="5"/>
      <c r="L73" s="5"/>
      <c r="M73" s="6"/>
      <c r="N73" s="2"/>
      <c r="O73" s="64"/>
      <c r="P73" s="64"/>
      <c r="Q73" s="5"/>
      <c r="R73" s="262"/>
      <c r="S73" s="262"/>
      <c r="T73" s="48" t="str">
        <f t="shared" si="17"/>
        <v/>
      </c>
      <c r="U73" s="2"/>
      <c r="V73" s="49" t="str">
        <f t="shared" si="14"/>
        <v>JOHN SMITH</v>
      </c>
      <c r="W73" s="50">
        <f t="shared" si="15"/>
        <v>1234567890</v>
      </c>
      <c r="X73" s="48" t="str">
        <f t="shared" si="16"/>
        <v>JSMITH@UCDAVIS.EDU</v>
      </c>
      <c r="Y73" s="11"/>
      <c r="Z73" s="8"/>
      <c r="AA73" s="11"/>
      <c r="AB73" s="2"/>
      <c r="AC73" s="2"/>
      <c r="AD73" s="2"/>
      <c r="AE73" s="2"/>
      <c r="AF73" s="2"/>
      <c r="AG73" s="2"/>
      <c r="AH73" s="2"/>
      <c r="AI73" s="59"/>
      <c r="AJ73" s="59"/>
      <c r="AK73" s="174"/>
    </row>
    <row r="74" spans="1:37" s="23" customFormat="1" ht="15.75" thickBot="1">
      <c r="B74" s="33"/>
      <c r="C74" s="51"/>
      <c r="D74" s="52"/>
      <c r="E74" s="52"/>
      <c r="F74" s="52"/>
      <c r="G74" s="53"/>
      <c r="H74" s="52"/>
      <c r="I74" s="52"/>
      <c r="J74" s="52"/>
      <c r="K74" s="52"/>
      <c r="L74" s="52"/>
      <c r="M74" s="52"/>
      <c r="N74" s="52"/>
      <c r="O74" s="52"/>
      <c r="P74" s="52"/>
      <c r="Q74" s="52"/>
      <c r="R74" s="52"/>
      <c r="S74" s="260"/>
      <c r="T74" s="52"/>
      <c r="U74" s="52"/>
      <c r="V74" s="52"/>
      <c r="W74" s="54"/>
      <c r="X74" s="52"/>
      <c r="Y74" s="52"/>
      <c r="Z74" s="54"/>
      <c r="AA74" s="52"/>
      <c r="AB74" s="52"/>
      <c r="AC74" s="52"/>
      <c r="AD74" s="52"/>
      <c r="AE74" s="52"/>
      <c r="AF74" s="52"/>
      <c r="AG74" s="52"/>
      <c r="AH74" s="52"/>
      <c r="AI74" s="60"/>
      <c r="AJ74" s="60"/>
      <c r="AK74" s="176"/>
    </row>
    <row r="75" spans="1:37" s="23" customFormat="1">
      <c r="A75" s="33" t="s">
        <v>29</v>
      </c>
      <c r="B75" s="33"/>
      <c r="C75" s="34" t="str">
        <f>IF(ISBLANK(C76),"",C76)</f>
        <v/>
      </c>
      <c r="D75" s="35" t="str">
        <f t="shared" ref="D75:D82" ca="1" si="18">$F$44</f>
        <v>March</v>
      </c>
      <c r="E75" s="36" t="str">
        <f t="shared" ref="E75:E82" ca="1" si="19">$N$1</f>
        <v>2024</v>
      </c>
      <c r="F75" s="36">
        <f>IF(OR(R75&gt;0, S75&gt;0), "3110", )</f>
        <v>0</v>
      </c>
      <c r="G75" s="36">
        <f>IF(OR(R75&gt;0, S75&gt;0), "13U10", )</f>
        <v>0</v>
      </c>
      <c r="H75" s="36">
        <f>IF(OR(R75&gt;0, S75&gt;0), "1000002", )</f>
        <v>0</v>
      </c>
      <c r="I75" s="36" t="str">
        <f>IF(ISBLANK(C76),"", IF(OR(R75&gt;=100000, S75&gt;=100000), "102110", VLOOKUP(C75,$D$1:$F$13,2,FALSE)))</f>
        <v/>
      </c>
      <c r="J75" s="36">
        <f>IF(OR(R75&gt;0, S75&gt;0), "00", )</f>
        <v>0</v>
      </c>
      <c r="K75" s="36">
        <f>IF(OR(R75&gt;0, S75&gt;0), "000", )</f>
        <v>0</v>
      </c>
      <c r="L75" s="36">
        <f>IF(OR(R75&gt;0, S75&gt;0), "0000000000", )</f>
        <v>0</v>
      </c>
      <c r="M75" s="36">
        <f>IF(OR(R75&gt;0, S75&gt;0), "000000", )</f>
        <v>0</v>
      </c>
      <c r="N75" s="36">
        <f>IF(OR(R75&gt;0, S75&gt;0), "0000", )</f>
        <v>0</v>
      </c>
      <c r="O75" s="36">
        <f>IF(OR(R75&gt;0, S75&gt;0), "000000", )</f>
        <v>0</v>
      </c>
      <c r="P75" s="36">
        <f>IF(OR(R75&gt;0, S75&gt;0), "000000", )</f>
        <v>0</v>
      </c>
      <c r="Q75" s="36" t="str">
        <f ca="1">"UCD"&amp;" "&amp;D76&amp;" "&amp;"Recharges"&amp;" "&amp;"To"&amp;" "&amp;C76</f>
        <v xml:space="preserve">UCD March Recharges To </v>
      </c>
      <c r="R75" s="259">
        <f>SUM(S76:S82)</f>
        <v>0</v>
      </c>
      <c r="S75" s="259">
        <f>SUM(R76:R82)</f>
        <v>0</v>
      </c>
      <c r="T75" s="37"/>
      <c r="U75" s="37"/>
      <c r="V75" s="37"/>
      <c r="W75" s="38"/>
      <c r="X75" s="37"/>
      <c r="Y75" s="37"/>
      <c r="Z75" s="38"/>
      <c r="AA75" s="37"/>
      <c r="AB75" s="37" t="str">
        <f>IF(ISERROR(VLOOKUP(C75,$AC$1:$AK$12,2,FALSE))," ",(VLOOKUP(C75,$AC$1:$AK$12,2,FALSE)))</f>
        <v xml:space="preserve"> </v>
      </c>
      <c r="AC75" s="37" t="str">
        <f>IF(ISERROR(VLOOKUP(C75,$AC$1:$AK$12,3,FALSE))," ",(VLOOKUP(C75,$AC$1:$AK$12,3,FALSE)))</f>
        <v xml:space="preserve"> </v>
      </c>
      <c r="AD75" s="37" t="str">
        <f>IF(ISERROR(VLOOKUP(C75,$AC$1:$AL$12,4,FALSE))," ",(VLOOKUP(C75,$AC$1:$AL$12,4,FALSE)))</f>
        <v xml:space="preserve"> </v>
      </c>
      <c r="AE75" s="37" t="str">
        <f>IF(ISERROR(VLOOKUP(C75,$AC$1:$AK$12,5,FALSE))," ",(VLOOKUP(C75,$AC$1:$AK$12,5,FALSE)))</f>
        <v xml:space="preserve"> </v>
      </c>
      <c r="AF75" s="37" t="str">
        <f>IF(ISERROR(VLOOKUP(C75,$AC$1:$AK$12,6,FALSE))," ",(VLOOKUP(C75,$AC$1:$AK$12,6,FALSE)))</f>
        <v xml:space="preserve"> </v>
      </c>
      <c r="AG75" s="37" t="str">
        <f>IF(ISERROR(VLOOKUP(C75,$AC$1:$AK$12,7,FALSE))," ",(VLOOKUP(C75,$AC$1:$AK$12,7,FALSE)))</f>
        <v xml:space="preserve"> </v>
      </c>
      <c r="AH75" s="37" t="str">
        <f>IF(ISERROR(VLOOKUP(C75,$AC$1:$AK$12,8,FALSE))," ",(VLOOKUP(C75,$AC$1:$AK$12,8,FALSE)))</f>
        <v xml:space="preserve"> </v>
      </c>
      <c r="AI75" s="57" t="str">
        <f>IF(ISERROR(VLOOKUP(C75,$AC$1:$AK$12,9,FALSE))," ",(VLOOKUP(C75,$AC$1:$AK$12,9,FALSE)))</f>
        <v xml:space="preserve"> </v>
      </c>
      <c r="AJ75" s="37" t="str">
        <f>IF(ISERROR(VLOOKUP(C75,$AC$1:$AL$12,10,FALSE))," ",(VLOOKUP(C75,$AC$1:$AL$12,10,FALSE)))</f>
        <v xml:space="preserve"> </v>
      </c>
      <c r="AK75" s="173"/>
    </row>
    <row r="76" spans="1:37" s="23" customFormat="1">
      <c r="B76" s="33"/>
      <c r="C76" s="3"/>
      <c r="D76" s="39" t="str">
        <f t="shared" ca="1" si="18"/>
        <v>March</v>
      </c>
      <c r="E76" s="40" t="str">
        <f t="shared" ca="1" si="19"/>
        <v>2024</v>
      </c>
      <c r="F76" s="4"/>
      <c r="G76" s="4"/>
      <c r="H76" s="9"/>
      <c r="I76" s="1"/>
      <c r="J76" s="203"/>
      <c r="K76" s="1"/>
      <c r="L76" s="4"/>
      <c r="M76" s="9"/>
      <c r="N76" s="1"/>
      <c r="O76" s="63"/>
      <c r="P76" s="63"/>
      <c r="Q76" s="4"/>
      <c r="R76" s="261"/>
      <c r="S76" s="261"/>
      <c r="T76" s="41" t="str">
        <f>IF((ISNUMBER(SEARCH("Reimb",Q76))),"Provide original journal document # in next column &gt;&gt;&gt;&gt;","")</f>
        <v/>
      </c>
      <c r="U76" s="1"/>
      <c r="V76" s="44" t="str">
        <f t="shared" ref="V76:V82" si="20">$F$36&amp;" "&amp;$F$38</f>
        <v>JOHN SMITH</v>
      </c>
      <c r="W76" s="42">
        <f t="shared" ref="W76:W82" si="21">$F$39</f>
        <v>1234567890</v>
      </c>
      <c r="X76" s="41" t="str">
        <f t="shared" ref="X76:X82" si="22">$F$40</f>
        <v>JSMITH@UCDAVIS.EDU</v>
      </c>
      <c r="Y76" s="10"/>
      <c r="Z76" s="7"/>
      <c r="AA76" s="10"/>
      <c r="AB76" s="1"/>
      <c r="AC76" s="1"/>
      <c r="AD76" s="1"/>
      <c r="AE76" s="1"/>
      <c r="AF76" s="1"/>
      <c r="AG76" s="1"/>
      <c r="AH76" s="1"/>
      <c r="AI76" s="58"/>
      <c r="AJ76" s="58"/>
      <c r="AK76" s="170"/>
    </row>
    <row r="77" spans="1:37" s="23" customFormat="1">
      <c r="B77" s="33"/>
      <c r="C77" s="43" t="str">
        <f>C75</f>
        <v/>
      </c>
      <c r="D77" s="39" t="str">
        <f t="shared" ca="1" si="18"/>
        <v>March</v>
      </c>
      <c r="E77" s="40" t="str">
        <f t="shared" ca="1" si="19"/>
        <v>2024</v>
      </c>
      <c r="F77" s="4"/>
      <c r="G77" s="4"/>
      <c r="H77" s="9"/>
      <c r="I77" s="1"/>
      <c r="J77" s="202"/>
      <c r="K77" s="4"/>
      <c r="L77" s="4"/>
      <c r="M77" s="9"/>
      <c r="N77" s="1"/>
      <c r="O77" s="63"/>
      <c r="P77" s="63"/>
      <c r="Q77" s="4"/>
      <c r="R77" s="261"/>
      <c r="S77" s="261"/>
      <c r="T77" s="41" t="str">
        <f t="shared" ref="T77:T82" si="23">IF((ISNUMBER(SEARCH("Reimb",Q77))),"Provide original journal document # in next column &gt;&gt;&gt;&gt;","")</f>
        <v/>
      </c>
      <c r="U77" s="1"/>
      <c r="V77" s="44" t="str">
        <f t="shared" si="20"/>
        <v>JOHN SMITH</v>
      </c>
      <c r="W77" s="42">
        <f t="shared" si="21"/>
        <v>1234567890</v>
      </c>
      <c r="X77" s="41" t="str">
        <f t="shared" si="22"/>
        <v>JSMITH@UCDAVIS.EDU</v>
      </c>
      <c r="Y77" s="10"/>
      <c r="Z77" s="7"/>
      <c r="AA77" s="12"/>
      <c r="AB77" s="1"/>
      <c r="AC77" s="1"/>
      <c r="AD77" s="1"/>
      <c r="AE77" s="1"/>
      <c r="AF77" s="1"/>
      <c r="AG77" s="1"/>
      <c r="AH77" s="1"/>
      <c r="AI77" s="58"/>
      <c r="AJ77" s="58"/>
      <c r="AK77" s="170"/>
    </row>
    <row r="78" spans="1:37" s="23" customFormat="1">
      <c r="B78" s="33"/>
      <c r="C78" s="43" t="str">
        <f>C75</f>
        <v/>
      </c>
      <c r="D78" s="39" t="str">
        <f t="shared" ca="1" si="18"/>
        <v>March</v>
      </c>
      <c r="E78" s="40" t="str">
        <f t="shared" ca="1" si="19"/>
        <v>2024</v>
      </c>
      <c r="F78" s="4"/>
      <c r="G78" s="4"/>
      <c r="H78" s="9"/>
      <c r="I78" s="1"/>
      <c r="J78" s="202"/>
      <c r="K78" s="4"/>
      <c r="L78" s="4"/>
      <c r="M78" s="9"/>
      <c r="N78" s="1"/>
      <c r="O78" s="63"/>
      <c r="P78" s="63"/>
      <c r="Q78" s="4"/>
      <c r="R78" s="261"/>
      <c r="S78" s="261"/>
      <c r="T78" s="41" t="str">
        <f t="shared" si="23"/>
        <v/>
      </c>
      <c r="U78" s="1"/>
      <c r="V78" s="44" t="str">
        <f t="shared" si="20"/>
        <v>JOHN SMITH</v>
      </c>
      <c r="W78" s="42">
        <f t="shared" si="21"/>
        <v>1234567890</v>
      </c>
      <c r="X78" s="41" t="str">
        <f t="shared" si="22"/>
        <v>JSMITH@UCDAVIS.EDU</v>
      </c>
      <c r="Y78" s="10"/>
      <c r="Z78" s="7"/>
      <c r="AA78" s="12"/>
      <c r="AB78" s="1"/>
      <c r="AC78" s="1"/>
      <c r="AD78" s="1"/>
      <c r="AE78" s="1"/>
      <c r="AF78" s="1"/>
      <c r="AG78" s="1"/>
      <c r="AH78" s="1"/>
      <c r="AI78" s="58"/>
      <c r="AJ78" s="58"/>
      <c r="AK78" s="170"/>
    </row>
    <row r="79" spans="1:37" s="23" customFormat="1">
      <c r="B79" s="33"/>
      <c r="C79" s="43" t="str">
        <f>C75</f>
        <v/>
      </c>
      <c r="D79" s="39" t="str">
        <f t="shared" ca="1" si="18"/>
        <v>March</v>
      </c>
      <c r="E79" s="40" t="str">
        <f t="shared" ca="1" si="19"/>
        <v>2024</v>
      </c>
      <c r="F79" s="4"/>
      <c r="G79" s="4"/>
      <c r="H79" s="9"/>
      <c r="I79" s="1"/>
      <c r="J79" s="202"/>
      <c r="K79" s="4"/>
      <c r="L79" s="4"/>
      <c r="M79" s="9"/>
      <c r="N79" s="1"/>
      <c r="O79" s="63"/>
      <c r="P79" s="63"/>
      <c r="Q79" s="4"/>
      <c r="R79" s="261"/>
      <c r="S79" s="261"/>
      <c r="T79" s="41" t="str">
        <f t="shared" si="23"/>
        <v/>
      </c>
      <c r="U79" s="1"/>
      <c r="V79" s="44" t="str">
        <f t="shared" si="20"/>
        <v>JOHN SMITH</v>
      </c>
      <c r="W79" s="42">
        <f t="shared" si="21"/>
        <v>1234567890</v>
      </c>
      <c r="X79" s="41" t="str">
        <f t="shared" si="22"/>
        <v>JSMITH@UCDAVIS.EDU</v>
      </c>
      <c r="Y79" s="10"/>
      <c r="Z79" s="7"/>
      <c r="AA79" s="12"/>
      <c r="AB79" s="1"/>
      <c r="AC79" s="1"/>
      <c r="AD79" s="1"/>
      <c r="AE79" s="1"/>
      <c r="AF79" s="1"/>
      <c r="AG79" s="1"/>
      <c r="AH79" s="1"/>
      <c r="AI79" s="58"/>
      <c r="AJ79" s="58"/>
      <c r="AK79" s="170"/>
    </row>
    <row r="80" spans="1:37" s="23" customFormat="1">
      <c r="B80" s="33"/>
      <c r="C80" s="43" t="str">
        <f>C75</f>
        <v/>
      </c>
      <c r="D80" s="39" t="str">
        <f t="shared" ca="1" si="18"/>
        <v>March</v>
      </c>
      <c r="E80" s="40" t="str">
        <f t="shared" ca="1" si="19"/>
        <v>2024</v>
      </c>
      <c r="F80" s="4"/>
      <c r="G80" s="4"/>
      <c r="H80" s="9"/>
      <c r="I80" s="1"/>
      <c r="J80" s="202"/>
      <c r="K80" s="4"/>
      <c r="L80" s="4"/>
      <c r="M80" s="9"/>
      <c r="N80" s="1"/>
      <c r="O80" s="63"/>
      <c r="P80" s="63"/>
      <c r="Q80" s="4"/>
      <c r="R80" s="261"/>
      <c r="S80" s="261"/>
      <c r="T80" s="41" t="str">
        <f t="shared" si="23"/>
        <v/>
      </c>
      <c r="U80" s="1"/>
      <c r="V80" s="44" t="str">
        <f t="shared" si="20"/>
        <v>JOHN SMITH</v>
      </c>
      <c r="W80" s="42">
        <f t="shared" si="21"/>
        <v>1234567890</v>
      </c>
      <c r="X80" s="41" t="str">
        <f t="shared" si="22"/>
        <v>JSMITH@UCDAVIS.EDU</v>
      </c>
      <c r="Y80" s="10"/>
      <c r="Z80" s="7"/>
      <c r="AA80" s="12"/>
      <c r="AB80" s="1"/>
      <c r="AC80" s="1"/>
      <c r="AD80" s="1"/>
      <c r="AE80" s="1"/>
      <c r="AF80" s="1"/>
      <c r="AG80" s="1"/>
      <c r="AH80" s="1"/>
      <c r="AI80" s="58"/>
      <c r="AJ80" s="58"/>
      <c r="AK80" s="170"/>
    </row>
    <row r="81" spans="1:37" s="23" customFormat="1">
      <c r="B81" s="33"/>
      <c r="C81" s="43" t="str">
        <f>C75</f>
        <v/>
      </c>
      <c r="D81" s="39" t="str">
        <f t="shared" ca="1" si="18"/>
        <v>March</v>
      </c>
      <c r="E81" s="40" t="str">
        <f t="shared" ca="1" si="19"/>
        <v>2024</v>
      </c>
      <c r="F81" s="4"/>
      <c r="G81" s="4"/>
      <c r="H81" s="9"/>
      <c r="I81" s="1"/>
      <c r="J81" s="202"/>
      <c r="K81" s="4"/>
      <c r="L81" s="4"/>
      <c r="M81" s="9"/>
      <c r="N81" s="1"/>
      <c r="O81" s="63"/>
      <c r="P81" s="63"/>
      <c r="Q81" s="4"/>
      <c r="R81" s="261"/>
      <c r="S81" s="261"/>
      <c r="T81" s="41" t="str">
        <f t="shared" si="23"/>
        <v/>
      </c>
      <c r="U81" s="1"/>
      <c r="V81" s="44" t="str">
        <f t="shared" si="20"/>
        <v>JOHN SMITH</v>
      </c>
      <c r="W81" s="42">
        <f t="shared" si="21"/>
        <v>1234567890</v>
      </c>
      <c r="X81" s="41" t="str">
        <f t="shared" si="22"/>
        <v>JSMITH@UCDAVIS.EDU</v>
      </c>
      <c r="Y81" s="10"/>
      <c r="Z81" s="7"/>
      <c r="AA81" s="12"/>
      <c r="AB81" s="1"/>
      <c r="AC81" s="1"/>
      <c r="AD81" s="1"/>
      <c r="AE81" s="1"/>
      <c r="AF81" s="1"/>
      <c r="AG81" s="1"/>
      <c r="AH81" s="1"/>
      <c r="AI81" s="58"/>
      <c r="AJ81" s="58"/>
      <c r="AK81" s="170"/>
    </row>
    <row r="82" spans="1:37" s="23" customFormat="1" ht="15.75" thickBot="1">
      <c r="B82" s="33"/>
      <c r="C82" s="45" t="str">
        <f>C75</f>
        <v/>
      </c>
      <c r="D82" s="46" t="str">
        <f t="shared" ca="1" si="18"/>
        <v>March</v>
      </c>
      <c r="E82" s="47" t="str">
        <f t="shared" ca="1" si="19"/>
        <v>2024</v>
      </c>
      <c r="F82" s="5"/>
      <c r="G82" s="5"/>
      <c r="H82" s="6"/>
      <c r="I82" s="2"/>
      <c r="J82" s="205"/>
      <c r="K82" s="5"/>
      <c r="L82" s="5"/>
      <c r="M82" s="6"/>
      <c r="N82" s="2"/>
      <c r="O82" s="64"/>
      <c r="P82" s="64"/>
      <c r="Q82" s="5"/>
      <c r="R82" s="262"/>
      <c r="S82" s="262"/>
      <c r="T82" s="48" t="str">
        <f t="shared" si="23"/>
        <v/>
      </c>
      <c r="U82" s="2"/>
      <c r="V82" s="49" t="str">
        <f t="shared" si="20"/>
        <v>JOHN SMITH</v>
      </c>
      <c r="W82" s="50">
        <f t="shared" si="21"/>
        <v>1234567890</v>
      </c>
      <c r="X82" s="48" t="str">
        <f t="shared" si="22"/>
        <v>JSMITH@UCDAVIS.EDU</v>
      </c>
      <c r="Y82" s="11"/>
      <c r="Z82" s="8"/>
      <c r="AA82" s="11"/>
      <c r="AB82" s="2"/>
      <c r="AC82" s="2"/>
      <c r="AD82" s="2"/>
      <c r="AE82" s="2"/>
      <c r="AF82" s="2"/>
      <c r="AG82" s="2"/>
      <c r="AH82" s="2"/>
      <c r="AI82" s="59"/>
      <c r="AJ82" s="59"/>
      <c r="AK82" s="174"/>
    </row>
    <row r="83" spans="1:37" s="23" customFormat="1" ht="15.75" thickBot="1">
      <c r="B83" s="33"/>
      <c r="C83" s="51"/>
      <c r="D83" s="52"/>
      <c r="E83" s="52"/>
      <c r="F83" s="52"/>
      <c r="G83" s="53"/>
      <c r="H83" s="52"/>
      <c r="I83" s="52"/>
      <c r="J83" s="52"/>
      <c r="K83" s="52"/>
      <c r="L83" s="52"/>
      <c r="M83" s="52"/>
      <c r="N83" s="52"/>
      <c r="O83" s="52"/>
      <c r="P83" s="52"/>
      <c r="Q83" s="52"/>
      <c r="R83" s="52"/>
      <c r="S83" s="260"/>
      <c r="T83" s="52"/>
      <c r="U83" s="52"/>
      <c r="V83" s="52"/>
      <c r="W83" s="54"/>
      <c r="X83" s="52"/>
      <c r="Y83" s="52"/>
      <c r="Z83" s="54"/>
      <c r="AA83" s="52"/>
      <c r="AB83" s="52"/>
      <c r="AC83" s="52"/>
      <c r="AD83" s="52"/>
      <c r="AE83" s="52"/>
      <c r="AF83" s="52"/>
      <c r="AG83" s="52"/>
      <c r="AH83" s="52"/>
      <c r="AI83" s="60"/>
      <c r="AJ83" s="60"/>
      <c r="AK83" s="176"/>
    </row>
    <row r="84" spans="1:37" s="23" customFormat="1">
      <c r="A84" s="33" t="s">
        <v>30</v>
      </c>
      <c r="B84" s="33"/>
      <c r="C84" s="34" t="str">
        <f>IF(ISBLANK(C85),"",C85)</f>
        <v/>
      </c>
      <c r="D84" s="35" t="str">
        <f t="shared" ref="D84:D91" ca="1" si="24">$F$44</f>
        <v>March</v>
      </c>
      <c r="E84" s="36" t="str">
        <f t="shared" ref="E84:E91" ca="1" si="25">$N$1</f>
        <v>2024</v>
      </c>
      <c r="F84" s="36">
        <f>IF(OR(R84&gt;0, S84&gt;0), "3110", )</f>
        <v>0</v>
      </c>
      <c r="G84" s="36">
        <f>IF(OR(R84&gt;0, S84&gt;0), "13U10", )</f>
        <v>0</v>
      </c>
      <c r="H84" s="36">
        <f>IF(OR(R84&gt;0, S84&gt;0), "1000002", )</f>
        <v>0</v>
      </c>
      <c r="I84" s="36" t="str">
        <f>IF(ISBLANK(C85),"", IF(OR(R84&gt;=100000, S84&gt;=100000), "102110", VLOOKUP(C84,$D$1:$F$13,2,FALSE)))</f>
        <v/>
      </c>
      <c r="J84" s="36">
        <f>IF(OR(R84&gt;0, S84&gt;0), "00", )</f>
        <v>0</v>
      </c>
      <c r="K84" s="36">
        <f>IF(OR(R84&gt;0, S84&gt;0), "000", )</f>
        <v>0</v>
      </c>
      <c r="L84" s="36">
        <f>IF(OR(R84&gt;0, S84&gt;0), "0000000000", )</f>
        <v>0</v>
      </c>
      <c r="M84" s="36">
        <f>IF(OR(R84&gt;0, S84&gt;0), "000000", )</f>
        <v>0</v>
      </c>
      <c r="N84" s="36">
        <f>IF(OR(R84&gt;0, S84&gt;0), "0000", )</f>
        <v>0</v>
      </c>
      <c r="O84" s="36">
        <f>IF(OR(R84&gt;0, S84&gt;0), "000000", )</f>
        <v>0</v>
      </c>
      <c r="P84" s="36">
        <f>IF(OR(R84&gt;0, S84&gt;0), "000000", )</f>
        <v>0</v>
      </c>
      <c r="Q84" s="36" t="str">
        <f ca="1">"UCD"&amp;" "&amp;D85&amp;" "&amp;"Recharges"&amp;" "&amp;"To"&amp;" "&amp;C85</f>
        <v xml:space="preserve">UCD March Recharges To </v>
      </c>
      <c r="R84" s="259">
        <f>SUM(S85:S91)</f>
        <v>0</v>
      </c>
      <c r="S84" s="259">
        <f>SUM(R85:R91)</f>
        <v>0</v>
      </c>
      <c r="T84" s="37"/>
      <c r="U84" s="37"/>
      <c r="V84" s="37"/>
      <c r="W84" s="38"/>
      <c r="X84" s="37"/>
      <c r="Y84" s="37"/>
      <c r="Z84" s="38"/>
      <c r="AA84" s="37"/>
      <c r="AB84" s="37" t="str">
        <f>IF(ISERROR(VLOOKUP(C84,$AC$1:$AK$12,2,FALSE))," ",(VLOOKUP(C84,$AC$1:$AK$12,2,FALSE)))</f>
        <v xml:space="preserve"> </v>
      </c>
      <c r="AC84" s="37" t="str">
        <f>IF(ISERROR(VLOOKUP(C84,$AC$1:$AK$12,3,FALSE))," ",(VLOOKUP(C84,$AC$1:$AK$12,3,FALSE)))</f>
        <v xml:space="preserve"> </v>
      </c>
      <c r="AD84" s="37" t="str">
        <f>IF(ISERROR(VLOOKUP(C84,$AC$1:$AL$12,4,FALSE))," ",(VLOOKUP(C84,$AC$1:$AL$12,4,FALSE)))</f>
        <v xml:space="preserve"> </v>
      </c>
      <c r="AE84" s="37" t="str">
        <f>IF(ISERROR(VLOOKUP(C84,$AC$1:$AK$12,5,FALSE))," ",(VLOOKUP(C84,$AC$1:$AK$12,5,FALSE)))</f>
        <v xml:space="preserve"> </v>
      </c>
      <c r="AF84" s="37" t="str">
        <f>IF(ISERROR(VLOOKUP(C84,$AC$1:$AK$12,6,FALSE))," ",(VLOOKUP(C84,$AC$1:$AK$12,6,FALSE)))</f>
        <v xml:space="preserve"> </v>
      </c>
      <c r="AG84" s="37" t="str">
        <f>IF(ISERROR(VLOOKUP(C84,$AC$1:$AK$12,7,FALSE))," ",(VLOOKUP(C84,$AC$1:$AK$12,7,FALSE)))</f>
        <v xml:space="preserve"> </v>
      </c>
      <c r="AH84" s="37" t="str">
        <f>IF(ISERROR(VLOOKUP(C84,$AC$1:$AK$12,8,FALSE))," ",(VLOOKUP(C84,$AC$1:$AK$12,8,FALSE)))</f>
        <v xml:space="preserve"> </v>
      </c>
      <c r="AI84" s="57" t="str">
        <f>IF(ISERROR(VLOOKUP(C84,$AC$1:$AK$12,9,FALSE))," ",(VLOOKUP(C84,$AC$1:$AK$12,9,FALSE)))</f>
        <v xml:space="preserve"> </v>
      </c>
      <c r="AJ84" s="37" t="str">
        <f>IF(ISERROR(VLOOKUP(C84,$AC$1:$AL$12,10,FALSE))," ",(VLOOKUP(C84,$AC$1:$AL$12,10,FALSE)))</f>
        <v xml:space="preserve"> </v>
      </c>
      <c r="AK84" s="173"/>
    </row>
    <row r="85" spans="1:37" s="23" customFormat="1">
      <c r="B85" s="33"/>
      <c r="C85" s="3"/>
      <c r="D85" s="39" t="str">
        <f t="shared" ca="1" si="24"/>
        <v>March</v>
      </c>
      <c r="E85" s="40" t="str">
        <f t="shared" ca="1" si="25"/>
        <v>2024</v>
      </c>
      <c r="F85" s="4"/>
      <c r="G85" s="4"/>
      <c r="H85" s="9"/>
      <c r="I85" s="1"/>
      <c r="J85" s="203"/>
      <c r="K85" s="1"/>
      <c r="L85" s="4"/>
      <c r="M85" s="9"/>
      <c r="N85" s="1"/>
      <c r="O85" s="63"/>
      <c r="P85" s="63"/>
      <c r="Q85" s="4"/>
      <c r="R85" s="261"/>
      <c r="S85" s="261"/>
      <c r="T85" s="41" t="str">
        <f>IF((ISNUMBER(SEARCH("Reimb",Q85))),"Provide original journal document # in next column &gt;&gt;&gt;&gt;","")</f>
        <v/>
      </c>
      <c r="U85" s="1"/>
      <c r="V85" s="44" t="str">
        <f t="shared" ref="V85:V91" si="26">$F$36&amp;" "&amp;$F$38</f>
        <v>JOHN SMITH</v>
      </c>
      <c r="W85" s="42">
        <f t="shared" ref="W85:W91" si="27">$F$39</f>
        <v>1234567890</v>
      </c>
      <c r="X85" s="41" t="str">
        <f t="shared" ref="X85:X91" si="28">$F$40</f>
        <v>JSMITH@UCDAVIS.EDU</v>
      </c>
      <c r="Y85" s="10"/>
      <c r="Z85" s="7"/>
      <c r="AA85" s="10"/>
      <c r="AB85" s="1"/>
      <c r="AC85" s="1"/>
      <c r="AD85" s="1"/>
      <c r="AE85" s="1"/>
      <c r="AF85" s="1"/>
      <c r="AG85" s="1"/>
      <c r="AH85" s="1"/>
      <c r="AI85" s="58"/>
      <c r="AJ85" s="58"/>
      <c r="AK85" s="170"/>
    </row>
    <row r="86" spans="1:37" s="23" customFormat="1">
      <c r="B86" s="33"/>
      <c r="C86" s="43" t="str">
        <f>C84</f>
        <v/>
      </c>
      <c r="D86" s="39" t="str">
        <f t="shared" ca="1" si="24"/>
        <v>March</v>
      </c>
      <c r="E86" s="40" t="str">
        <f t="shared" ca="1" si="25"/>
        <v>2024</v>
      </c>
      <c r="F86" s="4"/>
      <c r="G86" s="4"/>
      <c r="H86" s="9"/>
      <c r="I86" s="1"/>
      <c r="J86" s="202"/>
      <c r="K86" s="4"/>
      <c r="L86" s="4"/>
      <c r="M86" s="9"/>
      <c r="N86" s="1"/>
      <c r="O86" s="63"/>
      <c r="P86" s="63"/>
      <c r="Q86" s="4"/>
      <c r="R86" s="261"/>
      <c r="S86" s="261"/>
      <c r="T86" s="41" t="str">
        <f t="shared" ref="T86:T91" si="29">IF((ISNUMBER(SEARCH("Reimb",Q86))),"Provide original journal document # in next column &gt;&gt;&gt;&gt;","")</f>
        <v/>
      </c>
      <c r="U86" s="1"/>
      <c r="V86" s="44" t="str">
        <f t="shared" si="26"/>
        <v>JOHN SMITH</v>
      </c>
      <c r="W86" s="42">
        <f t="shared" si="27"/>
        <v>1234567890</v>
      </c>
      <c r="X86" s="41" t="str">
        <f t="shared" si="28"/>
        <v>JSMITH@UCDAVIS.EDU</v>
      </c>
      <c r="Y86" s="10"/>
      <c r="Z86" s="7"/>
      <c r="AA86" s="12"/>
      <c r="AB86" s="1"/>
      <c r="AC86" s="1"/>
      <c r="AD86" s="1"/>
      <c r="AE86" s="1"/>
      <c r="AF86" s="1"/>
      <c r="AG86" s="1"/>
      <c r="AH86" s="1"/>
      <c r="AI86" s="58"/>
      <c r="AJ86" s="58"/>
      <c r="AK86" s="170"/>
    </row>
    <row r="87" spans="1:37" s="23" customFormat="1">
      <c r="B87" s="33"/>
      <c r="C87" s="43" t="str">
        <f>C84</f>
        <v/>
      </c>
      <c r="D87" s="39" t="str">
        <f t="shared" ca="1" si="24"/>
        <v>March</v>
      </c>
      <c r="E87" s="40" t="str">
        <f t="shared" ca="1" si="25"/>
        <v>2024</v>
      </c>
      <c r="F87" s="4"/>
      <c r="G87" s="4"/>
      <c r="H87" s="9"/>
      <c r="I87" s="1"/>
      <c r="J87" s="202"/>
      <c r="K87" s="4"/>
      <c r="L87" s="4"/>
      <c r="M87" s="9"/>
      <c r="N87" s="1"/>
      <c r="O87" s="63"/>
      <c r="P87" s="63"/>
      <c r="Q87" s="4"/>
      <c r="R87" s="261"/>
      <c r="S87" s="261"/>
      <c r="T87" s="41" t="str">
        <f t="shared" si="29"/>
        <v/>
      </c>
      <c r="U87" s="1"/>
      <c r="V87" s="44" t="str">
        <f t="shared" si="26"/>
        <v>JOHN SMITH</v>
      </c>
      <c r="W87" s="42">
        <f t="shared" si="27"/>
        <v>1234567890</v>
      </c>
      <c r="X87" s="41" t="str">
        <f t="shared" si="28"/>
        <v>JSMITH@UCDAVIS.EDU</v>
      </c>
      <c r="Y87" s="10"/>
      <c r="Z87" s="7"/>
      <c r="AA87" s="12"/>
      <c r="AB87" s="1"/>
      <c r="AC87" s="1"/>
      <c r="AD87" s="1"/>
      <c r="AE87" s="1"/>
      <c r="AF87" s="1"/>
      <c r="AG87" s="1"/>
      <c r="AH87" s="1"/>
      <c r="AI87" s="58"/>
      <c r="AJ87" s="58"/>
      <c r="AK87" s="170"/>
    </row>
    <row r="88" spans="1:37" s="23" customFormat="1">
      <c r="B88" s="33"/>
      <c r="C88" s="43" t="str">
        <f>C84</f>
        <v/>
      </c>
      <c r="D88" s="39" t="str">
        <f t="shared" ca="1" si="24"/>
        <v>March</v>
      </c>
      <c r="E88" s="40" t="str">
        <f t="shared" ca="1" si="25"/>
        <v>2024</v>
      </c>
      <c r="F88" s="4"/>
      <c r="G88" s="4"/>
      <c r="H88" s="9"/>
      <c r="I88" s="1"/>
      <c r="J88" s="202"/>
      <c r="K88" s="4"/>
      <c r="L88" s="4"/>
      <c r="M88" s="9"/>
      <c r="N88" s="1"/>
      <c r="O88" s="63"/>
      <c r="P88" s="63"/>
      <c r="Q88" s="4"/>
      <c r="R88" s="261"/>
      <c r="S88" s="261"/>
      <c r="T88" s="41" t="str">
        <f t="shared" si="29"/>
        <v/>
      </c>
      <c r="U88" s="1"/>
      <c r="V88" s="44" t="str">
        <f t="shared" si="26"/>
        <v>JOHN SMITH</v>
      </c>
      <c r="W88" s="42">
        <f t="shared" si="27"/>
        <v>1234567890</v>
      </c>
      <c r="X88" s="41" t="str">
        <f t="shared" si="28"/>
        <v>JSMITH@UCDAVIS.EDU</v>
      </c>
      <c r="Y88" s="10"/>
      <c r="Z88" s="7"/>
      <c r="AA88" s="12"/>
      <c r="AB88" s="1"/>
      <c r="AC88" s="1"/>
      <c r="AD88" s="1"/>
      <c r="AE88" s="1"/>
      <c r="AF88" s="1"/>
      <c r="AG88" s="1"/>
      <c r="AH88" s="1"/>
      <c r="AI88" s="58"/>
      <c r="AJ88" s="58"/>
      <c r="AK88" s="170"/>
    </row>
    <row r="89" spans="1:37" s="23" customFormat="1">
      <c r="B89" s="33"/>
      <c r="C89" s="43" t="str">
        <f>C84</f>
        <v/>
      </c>
      <c r="D89" s="39" t="str">
        <f t="shared" ca="1" si="24"/>
        <v>March</v>
      </c>
      <c r="E89" s="40" t="str">
        <f t="shared" ca="1" si="25"/>
        <v>2024</v>
      </c>
      <c r="F89" s="4"/>
      <c r="G89" s="4"/>
      <c r="H89" s="9"/>
      <c r="I89" s="1"/>
      <c r="J89" s="202"/>
      <c r="K89" s="4"/>
      <c r="L89" s="4"/>
      <c r="M89" s="9"/>
      <c r="N89" s="1"/>
      <c r="O89" s="63"/>
      <c r="P89" s="63"/>
      <c r="Q89" s="4"/>
      <c r="R89" s="261"/>
      <c r="S89" s="261"/>
      <c r="T89" s="41" t="str">
        <f t="shared" si="29"/>
        <v/>
      </c>
      <c r="U89" s="1"/>
      <c r="V89" s="44" t="str">
        <f t="shared" si="26"/>
        <v>JOHN SMITH</v>
      </c>
      <c r="W89" s="42">
        <f t="shared" si="27"/>
        <v>1234567890</v>
      </c>
      <c r="X89" s="41" t="str">
        <f t="shared" si="28"/>
        <v>JSMITH@UCDAVIS.EDU</v>
      </c>
      <c r="Y89" s="10"/>
      <c r="Z89" s="7"/>
      <c r="AA89" s="12"/>
      <c r="AB89" s="1"/>
      <c r="AC89" s="1"/>
      <c r="AD89" s="1"/>
      <c r="AE89" s="1"/>
      <c r="AF89" s="1"/>
      <c r="AG89" s="1"/>
      <c r="AH89" s="1"/>
      <c r="AI89" s="58"/>
      <c r="AJ89" s="58"/>
      <c r="AK89" s="170"/>
    </row>
    <row r="90" spans="1:37" s="23" customFormat="1">
      <c r="B90" s="33"/>
      <c r="C90" s="43" t="str">
        <f>C84</f>
        <v/>
      </c>
      <c r="D90" s="39" t="str">
        <f t="shared" ca="1" si="24"/>
        <v>March</v>
      </c>
      <c r="E90" s="40" t="str">
        <f t="shared" ca="1" si="25"/>
        <v>2024</v>
      </c>
      <c r="F90" s="4"/>
      <c r="G90" s="4"/>
      <c r="H90" s="9"/>
      <c r="I90" s="1"/>
      <c r="J90" s="202"/>
      <c r="K90" s="4"/>
      <c r="L90" s="4"/>
      <c r="M90" s="9"/>
      <c r="N90" s="1"/>
      <c r="O90" s="63"/>
      <c r="P90" s="63"/>
      <c r="Q90" s="4"/>
      <c r="R90" s="261"/>
      <c r="S90" s="261"/>
      <c r="T90" s="41" t="str">
        <f t="shared" si="29"/>
        <v/>
      </c>
      <c r="U90" s="1"/>
      <c r="V90" s="44" t="str">
        <f t="shared" si="26"/>
        <v>JOHN SMITH</v>
      </c>
      <c r="W90" s="42">
        <f t="shared" si="27"/>
        <v>1234567890</v>
      </c>
      <c r="X90" s="41" t="str">
        <f t="shared" si="28"/>
        <v>JSMITH@UCDAVIS.EDU</v>
      </c>
      <c r="Y90" s="10"/>
      <c r="Z90" s="7"/>
      <c r="AA90" s="12"/>
      <c r="AB90" s="1"/>
      <c r="AC90" s="1"/>
      <c r="AD90" s="1"/>
      <c r="AE90" s="1"/>
      <c r="AF90" s="1"/>
      <c r="AG90" s="1"/>
      <c r="AH90" s="1"/>
      <c r="AI90" s="58"/>
      <c r="AJ90" s="58"/>
      <c r="AK90" s="170"/>
    </row>
    <row r="91" spans="1:37" s="23" customFormat="1" ht="15.75" thickBot="1">
      <c r="B91" s="33"/>
      <c r="C91" s="45" t="str">
        <f>C84</f>
        <v/>
      </c>
      <c r="D91" s="46" t="str">
        <f t="shared" ca="1" si="24"/>
        <v>March</v>
      </c>
      <c r="E91" s="47" t="str">
        <f t="shared" ca="1" si="25"/>
        <v>2024</v>
      </c>
      <c r="F91" s="5"/>
      <c r="G91" s="5"/>
      <c r="H91" s="6"/>
      <c r="I91" s="2"/>
      <c r="J91" s="205"/>
      <c r="K91" s="5"/>
      <c r="L91" s="5"/>
      <c r="M91" s="6"/>
      <c r="N91" s="2"/>
      <c r="O91" s="64"/>
      <c r="P91" s="64"/>
      <c r="Q91" s="5"/>
      <c r="R91" s="262"/>
      <c r="S91" s="262"/>
      <c r="T91" s="48" t="str">
        <f t="shared" si="29"/>
        <v/>
      </c>
      <c r="U91" s="2"/>
      <c r="V91" s="49" t="str">
        <f t="shared" si="26"/>
        <v>JOHN SMITH</v>
      </c>
      <c r="W91" s="50">
        <f t="shared" si="27"/>
        <v>1234567890</v>
      </c>
      <c r="X91" s="48" t="str">
        <f t="shared" si="28"/>
        <v>JSMITH@UCDAVIS.EDU</v>
      </c>
      <c r="Y91" s="11"/>
      <c r="Z91" s="8"/>
      <c r="AA91" s="11"/>
      <c r="AB91" s="2"/>
      <c r="AC91" s="2"/>
      <c r="AD91" s="2"/>
      <c r="AE91" s="2"/>
      <c r="AF91" s="2"/>
      <c r="AG91" s="2"/>
      <c r="AH91" s="2"/>
      <c r="AI91" s="59"/>
      <c r="AJ91" s="59"/>
      <c r="AK91" s="174"/>
    </row>
    <row r="92" spans="1:37" s="23" customFormat="1" ht="15.75" thickBot="1">
      <c r="B92" s="33"/>
      <c r="C92" s="51"/>
      <c r="D92" s="52"/>
      <c r="E92" s="52"/>
      <c r="F92" s="52"/>
      <c r="G92" s="53"/>
      <c r="H92" s="52"/>
      <c r="I92" s="52"/>
      <c r="J92" s="52"/>
      <c r="K92" s="52"/>
      <c r="L92" s="52"/>
      <c r="M92" s="52"/>
      <c r="N92" s="52"/>
      <c r="O92" s="52"/>
      <c r="P92" s="52"/>
      <c r="Q92" s="52"/>
      <c r="R92" s="52"/>
      <c r="S92" s="260"/>
      <c r="T92" s="52"/>
      <c r="U92" s="52"/>
      <c r="V92" s="52"/>
      <c r="W92" s="54"/>
      <c r="X92" s="52"/>
      <c r="Y92" s="52"/>
      <c r="Z92" s="54"/>
      <c r="AA92" s="52"/>
      <c r="AB92" s="52"/>
      <c r="AC92" s="52"/>
      <c r="AD92" s="52"/>
      <c r="AE92" s="52"/>
      <c r="AF92" s="52"/>
      <c r="AG92" s="52"/>
      <c r="AH92" s="52"/>
      <c r="AI92" s="60"/>
      <c r="AJ92" s="60"/>
      <c r="AK92" s="176"/>
    </row>
    <row r="93" spans="1:37" s="23" customFormat="1">
      <c r="A93" s="33" t="s">
        <v>31</v>
      </c>
      <c r="B93" s="33"/>
      <c r="C93" s="34" t="str">
        <f>IF(ISBLANK(C94),"",C94)</f>
        <v/>
      </c>
      <c r="D93" s="35" t="str">
        <f t="shared" ref="D93:D100" ca="1" si="30">$F$44</f>
        <v>March</v>
      </c>
      <c r="E93" s="36" t="str">
        <f t="shared" ref="E93:E100" ca="1" si="31">$N$1</f>
        <v>2024</v>
      </c>
      <c r="F93" s="36">
        <f>IF(OR(R93&gt;0, S93&gt;0), "3110", )</f>
        <v>0</v>
      </c>
      <c r="G93" s="36">
        <f>IF(OR(R93&gt;0, S93&gt;0), "13U10", )</f>
        <v>0</v>
      </c>
      <c r="H93" s="36">
        <f>IF(OR(R93&gt;0, S93&gt;0), "1000002", )</f>
        <v>0</v>
      </c>
      <c r="I93" s="36" t="str">
        <f>IF(ISBLANK(C94),"", IF(OR(R93&gt;=100000, S93&gt;=100000), "102110", VLOOKUP(C93,$D$1:$F$13,2,FALSE)))</f>
        <v/>
      </c>
      <c r="J93" s="36">
        <f>IF(OR(R93&gt;0, S93&gt;0), "00", )</f>
        <v>0</v>
      </c>
      <c r="K93" s="36">
        <f>IF(OR(R93&gt;0, S93&gt;0), "000", )</f>
        <v>0</v>
      </c>
      <c r="L93" s="36">
        <f>IF(OR(R93&gt;0, S93&gt;0), "0000000000", )</f>
        <v>0</v>
      </c>
      <c r="M93" s="36">
        <f>IF(OR(R93&gt;0, S93&gt;0), "000000", )</f>
        <v>0</v>
      </c>
      <c r="N93" s="36">
        <f>IF(OR(R93&gt;0, S93&gt;0), "0000", )</f>
        <v>0</v>
      </c>
      <c r="O93" s="36">
        <f>IF(OR(R93&gt;0, S93&gt;0), "000000", )</f>
        <v>0</v>
      </c>
      <c r="P93" s="36">
        <f>IF(OR(R93&gt;0, S93&gt;0), "000000", )</f>
        <v>0</v>
      </c>
      <c r="Q93" s="36" t="str">
        <f ca="1">"UCD"&amp;" "&amp;D94&amp;" "&amp;"Recharges"&amp;" "&amp;"To"&amp;" "&amp;C94</f>
        <v xml:space="preserve">UCD March Recharges To </v>
      </c>
      <c r="R93" s="259">
        <f>SUM(S94:S100)</f>
        <v>0</v>
      </c>
      <c r="S93" s="259">
        <f>SUM(R94:R100)</f>
        <v>0</v>
      </c>
      <c r="T93" s="37"/>
      <c r="U93" s="37"/>
      <c r="V93" s="37"/>
      <c r="W93" s="38"/>
      <c r="X93" s="37"/>
      <c r="Y93" s="37"/>
      <c r="Z93" s="38"/>
      <c r="AA93" s="37"/>
      <c r="AB93" s="37" t="str">
        <f>IF(ISERROR(VLOOKUP(C93,$AC$1:$AK$12,2,FALSE))," ",(VLOOKUP(C93,$AC$1:$AK$12,2,FALSE)))</f>
        <v xml:space="preserve"> </v>
      </c>
      <c r="AC93" s="37" t="str">
        <f>IF(ISERROR(VLOOKUP(C93,$AC$1:$AK$12,3,FALSE))," ",(VLOOKUP(C93,$AC$1:$AK$12,3,FALSE)))</f>
        <v xml:space="preserve"> </v>
      </c>
      <c r="AD93" s="37" t="str">
        <f>IF(ISERROR(VLOOKUP(C93,$AC$1:$AL$12,4,FALSE))," ",(VLOOKUP(C93,$AC$1:$AL$12,4,FALSE)))</f>
        <v xml:space="preserve"> </v>
      </c>
      <c r="AE93" s="37" t="str">
        <f>IF(ISERROR(VLOOKUP(C93,$AC$1:$AK$12,5,FALSE))," ",(VLOOKUP(C93,$AC$1:$AK$12,5,FALSE)))</f>
        <v xml:space="preserve"> </v>
      </c>
      <c r="AF93" s="37" t="str">
        <f>IF(ISERROR(VLOOKUP(C93,$AC$1:$AK$12,6,FALSE))," ",(VLOOKUP(C93,$AC$1:$AK$12,6,FALSE)))</f>
        <v xml:space="preserve"> </v>
      </c>
      <c r="AG93" s="37" t="str">
        <f>IF(ISERROR(VLOOKUP(C93,$AC$1:$AK$12,7,FALSE))," ",(VLOOKUP(C93,$AC$1:$AK$12,7,FALSE)))</f>
        <v xml:space="preserve"> </v>
      </c>
      <c r="AH93" s="37" t="str">
        <f>IF(ISERROR(VLOOKUP(C93,$AC$1:$AK$12,8,FALSE))," ",(VLOOKUP(C93,$AC$1:$AK$12,8,FALSE)))</f>
        <v xml:space="preserve"> </v>
      </c>
      <c r="AI93" s="57" t="str">
        <f>IF(ISERROR(VLOOKUP(C93,$AC$1:$AK$12,9,FALSE))," ",(VLOOKUP(C93,$AC$1:$AK$12,9,FALSE)))</f>
        <v xml:space="preserve"> </v>
      </c>
      <c r="AJ93" s="37" t="str">
        <f>IF(ISERROR(VLOOKUP(C93,$AC$1:$AL$12,10,FALSE))," ",(VLOOKUP(C93,$AC$1:$AL$12,10,FALSE)))</f>
        <v xml:space="preserve"> </v>
      </c>
      <c r="AK93" s="173"/>
    </row>
    <row r="94" spans="1:37" s="23" customFormat="1">
      <c r="B94" s="33"/>
      <c r="C94" s="3"/>
      <c r="D94" s="39" t="str">
        <f t="shared" ca="1" si="30"/>
        <v>March</v>
      </c>
      <c r="E94" s="40" t="str">
        <f t="shared" ca="1" si="31"/>
        <v>2024</v>
      </c>
      <c r="F94" s="4"/>
      <c r="G94" s="4"/>
      <c r="H94" s="9"/>
      <c r="I94" s="1"/>
      <c r="J94" s="203"/>
      <c r="K94" s="1"/>
      <c r="L94" s="4"/>
      <c r="M94" s="9"/>
      <c r="N94" s="1"/>
      <c r="O94" s="63"/>
      <c r="P94" s="63"/>
      <c r="Q94" s="4"/>
      <c r="R94" s="261"/>
      <c r="S94" s="261"/>
      <c r="T94" s="41" t="str">
        <f>IF((ISNUMBER(SEARCH("Reimb",Q94))),"Provide original journal document # in next column &gt;&gt;&gt;&gt;","")</f>
        <v/>
      </c>
      <c r="U94" s="1"/>
      <c r="V94" s="44" t="str">
        <f t="shared" ref="V94:V100" si="32">$F$36&amp;" "&amp;$F$38</f>
        <v>JOHN SMITH</v>
      </c>
      <c r="W94" s="42">
        <f t="shared" ref="W94:W100" si="33">$F$39</f>
        <v>1234567890</v>
      </c>
      <c r="X94" s="41" t="str">
        <f t="shared" ref="X94:X100" si="34">$F$40</f>
        <v>JSMITH@UCDAVIS.EDU</v>
      </c>
      <c r="Y94" s="10"/>
      <c r="Z94" s="7"/>
      <c r="AA94" s="10"/>
      <c r="AB94" s="1"/>
      <c r="AC94" s="1"/>
      <c r="AD94" s="1"/>
      <c r="AE94" s="1"/>
      <c r="AF94" s="1"/>
      <c r="AG94" s="1"/>
      <c r="AH94" s="1"/>
      <c r="AI94" s="58"/>
      <c r="AJ94" s="58"/>
      <c r="AK94" s="170"/>
    </row>
    <row r="95" spans="1:37" s="23" customFormat="1">
      <c r="B95" s="33"/>
      <c r="C95" s="43" t="str">
        <f>C93</f>
        <v/>
      </c>
      <c r="D95" s="39" t="str">
        <f t="shared" ca="1" si="30"/>
        <v>March</v>
      </c>
      <c r="E95" s="40" t="str">
        <f t="shared" ca="1" si="31"/>
        <v>2024</v>
      </c>
      <c r="F95" s="4"/>
      <c r="G95" s="4"/>
      <c r="H95" s="9"/>
      <c r="I95" s="1"/>
      <c r="J95" s="202"/>
      <c r="K95" s="4"/>
      <c r="L95" s="4"/>
      <c r="M95" s="9"/>
      <c r="N95" s="1"/>
      <c r="O95" s="63"/>
      <c r="P95" s="63"/>
      <c r="Q95" s="4"/>
      <c r="R95" s="261"/>
      <c r="S95" s="261"/>
      <c r="T95" s="41" t="str">
        <f t="shared" ref="T95:T100" si="35">IF((ISNUMBER(SEARCH("Reimb",Q95))),"Provide original journal document # in next column &gt;&gt;&gt;&gt;","")</f>
        <v/>
      </c>
      <c r="U95" s="1"/>
      <c r="V95" s="44" t="str">
        <f t="shared" si="32"/>
        <v>JOHN SMITH</v>
      </c>
      <c r="W95" s="42">
        <f t="shared" si="33"/>
        <v>1234567890</v>
      </c>
      <c r="X95" s="41" t="str">
        <f t="shared" si="34"/>
        <v>JSMITH@UCDAVIS.EDU</v>
      </c>
      <c r="Y95" s="10"/>
      <c r="Z95" s="7"/>
      <c r="AA95" s="12"/>
      <c r="AB95" s="1"/>
      <c r="AC95" s="1"/>
      <c r="AD95" s="1"/>
      <c r="AE95" s="1"/>
      <c r="AF95" s="1"/>
      <c r="AG95" s="1"/>
      <c r="AH95" s="1"/>
      <c r="AI95" s="58"/>
      <c r="AJ95" s="58"/>
      <c r="AK95" s="170"/>
    </row>
    <row r="96" spans="1:37" s="23" customFormat="1">
      <c r="B96" s="33"/>
      <c r="C96" s="43" t="str">
        <f>C93</f>
        <v/>
      </c>
      <c r="D96" s="39" t="str">
        <f t="shared" ca="1" si="30"/>
        <v>March</v>
      </c>
      <c r="E96" s="40" t="str">
        <f t="shared" ca="1" si="31"/>
        <v>2024</v>
      </c>
      <c r="F96" s="4"/>
      <c r="G96" s="4"/>
      <c r="H96" s="9"/>
      <c r="I96" s="1"/>
      <c r="J96" s="202"/>
      <c r="K96" s="4"/>
      <c r="L96" s="4"/>
      <c r="M96" s="9"/>
      <c r="N96" s="1"/>
      <c r="O96" s="63"/>
      <c r="P96" s="63"/>
      <c r="Q96" s="4"/>
      <c r="R96" s="261"/>
      <c r="S96" s="261"/>
      <c r="T96" s="41" t="str">
        <f t="shared" si="35"/>
        <v/>
      </c>
      <c r="U96" s="1"/>
      <c r="V96" s="44" t="str">
        <f t="shared" si="32"/>
        <v>JOHN SMITH</v>
      </c>
      <c r="W96" s="42">
        <f t="shared" si="33"/>
        <v>1234567890</v>
      </c>
      <c r="X96" s="41" t="str">
        <f t="shared" si="34"/>
        <v>JSMITH@UCDAVIS.EDU</v>
      </c>
      <c r="Y96" s="10"/>
      <c r="Z96" s="7"/>
      <c r="AA96" s="12"/>
      <c r="AB96" s="1"/>
      <c r="AC96" s="1"/>
      <c r="AD96" s="1"/>
      <c r="AE96" s="1"/>
      <c r="AF96" s="1"/>
      <c r="AG96" s="1"/>
      <c r="AH96" s="1"/>
      <c r="AI96" s="58"/>
      <c r="AJ96" s="58"/>
      <c r="AK96" s="170"/>
    </row>
    <row r="97" spans="1:37" s="23" customFormat="1">
      <c r="B97" s="33"/>
      <c r="C97" s="43" t="str">
        <f>C93</f>
        <v/>
      </c>
      <c r="D97" s="39" t="str">
        <f t="shared" ca="1" si="30"/>
        <v>March</v>
      </c>
      <c r="E97" s="40" t="str">
        <f t="shared" ca="1" si="31"/>
        <v>2024</v>
      </c>
      <c r="F97" s="4"/>
      <c r="G97" s="4"/>
      <c r="H97" s="9"/>
      <c r="I97" s="1"/>
      <c r="J97" s="202"/>
      <c r="K97" s="4"/>
      <c r="L97" s="4"/>
      <c r="M97" s="9"/>
      <c r="N97" s="1"/>
      <c r="O97" s="63"/>
      <c r="P97" s="63"/>
      <c r="Q97" s="4"/>
      <c r="R97" s="261"/>
      <c r="S97" s="261"/>
      <c r="T97" s="41" t="str">
        <f t="shared" si="35"/>
        <v/>
      </c>
      <c r="U97" s="1"/>
      <c r="V97" s="44" t="str">
        <f t="shared" si="32"/>
        <v>JOHN SMITH</v>
      </c>
      <c r="W97" s="42">
        <f t="shared" si="33"/>
        <v>1234567890</v>
      </c>
      <c r="X97" s="41" t="str">
        <f t="shared" si="34"/>
        <v>JSMITH@UCDAVIS.EDU</v>
      </c>
      <c r="Y97" s="10"/>
      <c r="Z97" s="7"/>
      <c r="AA97" s="12"/>
      <c r="AB97" s="1"/>
      <c r="AC97" s="1"/>
      <c r="AD97" s="1"/>
      <c r="AE97" s="1"/>
      <c r="AF97" s="1"/>
      <c r="AG97" s="1"/>
      <c r="AH97" s="1"/>
      <c r="AI97" s="58"/>
      <c r="AJ97" s="58"/>
      <c r="AK97" s="170"/>
    </row>
    <row r="98" spans="1:37" s="23" customFormat="1">
      <c r="B98" s="33"/>
      <c r="C98" s="43" t="str">
        <f>C93</f>
        <v/>
      </c>
      <c r="D98" s="39" t="str">
        <f t="shared" ca="1" si="30"/>
        <v>March</v>
      </c>
      <c r="E98" s="40" t="str">
        <f t="shared" ca="1" si="31"/>
        <v>2024</v>
      </c>
      <c r="F98" s="4"/>
      <c r="G98" s="4"/>
      <c r="H98" s="9"/>
      <c r="I98" s="1"/>
      <c r="J98" s="202"/>
      <c r="K98" s="4"/>
      <c r="L98" s="4"/>
      <c r="M98" s="9"/>
      <c r="N98" s="1"/>
      <c r="O98" s="63"/>
      <c r="P98" s="63"/>
      <c r="Q98" s="4"/>
      <c r="R98" s="261"/>
      <c r="S98" s="261"/>
      <c r="T98" s="41" t="str">
        <f t="shared" si="35"/>
        <v/>
      </c>
      <c r="U98" s="1"/>
      <c r="V98" s="44" t="str">
        <f t="shared" si="32"/>
        <v>JOHN SMITH</v>
      </c>
      <c r="W98" s="42">
        <f t="shared" si="33"/>
        <v>1234567890</v>
      </c>
      <c r="X98" s="41" t="str">
        <f t="shared" si="34"/>
        <v>JSMITH@UCDAVIS.EDU</v>
      </c>
      <c r="Y98" s="10"/>
      <c r="Z98" s="7"/>
      <c r="AA98" s="12"/>
      <c r="AB98" s="1"/>
      <c r="AC98" s="1"/>
      <c r="AD98" s="1"/>
      <c r="AE98" s="1"/>
      <c r="AF98" s="1"/>
      <c r="AG98" s="1"/>
      <c r="AH98" s="1"/>
      <c r="AI98" s="58"/>
      <c r="AJ98" s="58"/>
      <c r="AK98" s="170"/>
    </row>
    <row r="99" spans="1:37" s="23" customFormat="1">
      <c r="B99" s="33"/>
      <c r="C99" s="43" t="str">
        <f>C93</f>
        <v/>
      </c>
      <c r="D99" s="39" t="str">
        <f t="shared" ca="1" si="30"/>
        <v>March</v>
      </c>
      <c r="E99" s="40" t="str">
        <f t="shared" ca="1" si="31"/>
        <v>2024</v>
      </c>
      <c r="F99" s="4"/>
      <c r="G99" s="4"/>
      <c r="H99" s="9"/>
      <c r="I99" s="1"/>
      <c r="J99" s="202"/>
      <c r="K99" s="4"/>
      <c r="L99" s="4"/>
      <c r="M99" s="9"/>
      <c r="N99" s="1"/>
      <c r="O99" s="63"/>
      <c r="P99" s="63"/>
      <c r="Q99" s="4"/>
      <c r="R99" s="261"/>
      <c r="S99" s="261"/>
      <c r="T99" s="41" t="str">
        <f t="shared" si="35"/>
        <v/>
      </c>
      <c r="U99" s="1"/>
      <c r="V99" s="44" t="str">
        <f t="shared" si="32"/>
        <v>JOHN SMITH</v>
      </c>
      <c r="W99" s="42">
        <f t="shared" si="33"/>
        <v>1234567890</v>
      </c>
      <c r="X99" s="41" t="str">
        <f t="shared" si="34"/>
        <v>JSMITH@UCDAVIS.EDU</v>
      </c>
      <c r="Y99" s="10"/>
      <c r="Z99" s="7"/>
      <c r="AA99" s="12"/>
      <c r="AB99" s="1"/>
      <c r="AC99" s="1"/>
      <c r="AD99" s="1"/>
      <c r="AE99" s="1"/>
      <c r="AF99" s="1"/>
      <c r="AG99" s="1"/>
      <c r="AH99" s="1"/>
      <c r="AI99" s="58"/>
      <c r="AJ99" s="58"/>
      <c r="AK99" s="170"/>
    </row>
    <row r="100" spans="1:37" s="23" customFormat="1" ht="15.75" thickBot="1">
      <c r="B100" s="33"/>
      <c r="C100" s="45" t="str">
        <f>C93</f>
        <v/>
      </c>
      <c r="D100" s="46" t="str">
        <f t="shared" ca="1" si="30"/>
        <v>March</v>
      </c>
      <c r="E100" s="47" t="str">
        <f t="shared" ca="1" si="31"/>
        <v>2024</v>
      </c>
      <c r="F100" s="5"/>
      <c r="G100" s="5"/>
      <c r="H100" s="6"/>
      <c r="I100" s="2"/>
      <c r="J100" s="205"/>
      <c r="K100" s="5"/>
      <c r="L100" s="5"/>
      <c r="M100" s="6"/>
      <c r="N100" s="2"/>
      <c r="O100" s="64"/>
      <c r="P100" s="64"/>
      <c r="Q100" s="5"/>
      <c r="R100" s="262"/>
      <c r="S100" s="262"/>
      <c r="T100" s="48" t="str">
        <f t="shared" si="35"/>
        <v/>
      </c>
      <c r="U100" s="2"/>
      <c r="V100" s="49" t="str">
        <f t="shared" si="32"/>
        <v>JOHN SMITH</v>
      </c>
      <c r="W100" s="50">
        <f t="shared" si="33"/>
        <v>1234567890</v>
      </c>
      <c r="X100" s="48" t="str">
        <f t="shared" si="34"/>
        <v>JSMITH@UCDAVIS.EDU</v>
      </c>
      <c r="Y100" s="11"/>
      <c r="Z100" s="8"/>
      <c r="AA100" s="11"/>
      <c r="AB100" s="2"/>
      <c r="AC100" s="2"/>
      <c r="AD100" s="2"/>
      <c r="AE100" s="2"/>
      <c r="AF100" s="2"/>
      <c r="AG100" s="2"/>
      <c r="AH100" s="2"/>
      <c r="AI100" s="59"/>
      <c r="AJ100" s="59"/>
      <c r="AK100" s="174"/>
    </row>
    <row r="101" spans="1:37" s="23" customFormat="1" ht="15.75" thickBot="1">
      <c r="B101" s="33"/>
      <c r="C101" s="51"/>
      <c r="D101" s="52"/>
      <c r="E101" s="52"/>
      <c r="F101" s="52"/>
      <c r="G101" s="53"/>
      <c r="H101" s="52"/>
      <c r="I101" s="52"/>
      <c r="J101" s="52"/>
      <c r="K101" s="52"/>
      <c r="L101" s="52"/>
      <c r="M101" s="52"/>
      <c r="N101" s="52"/>
      <c r="O101" s="52"/>
      <c r="P101" s="52"/>
      <c r="Q101" s="52"/>
      <c r="R101" s="52"/>
      <c r="S101" s="260"/>
      <c r="T101" s="52"/>
      <c r="U101" s="52"/>
      <c r="V101" s="52"/>
      <c r="W101" s="54"/>
      <c r="X101" s="52"/>
      <c r="Y101" s="52"/>
      <c r="Z101" s="54"/>
      <c r="AA101" s="52"/>
      <c r="AB101" s="52"/>
      <c r="AC101" s="52"/>
      <c r="AD101" s="52"/>
      <c r="AE101" s="52"/>
      <c r="AF101" s="52"/>
      <c r="AG101" s="52"/>
      <c r="AH101" s="52"/>
      <c r="AI101" s="60"/>
      <c r="AJ101" s="60"/>
      <c r="AK101" s="176"/>
    </row>
    <row r="102" spans="1:37" s="23" customFormat="1">
      <c r="A102" s="33" t="s">
        <v>32</v>
      </c>
      <c r="B102" s="33"/>
      <c r="C102" s="34" t="str">
        <f>IF(ISBLANK(C103),"",C103)</f>
        <v/>
      </c>
      <c r="D102" s="35" t="str">
        <f t="shared" ref="D102:D109" ca="1" si="36">$F$44</f>
        <v>March</v>
      </c>
      <c r="E102" s="36" t="str">
        <f t="shared" ref="E102:E109" ca="1" si="37">$N$1</f>
        <v>2024</v>
      </c>
      <c r="F102" s="36">
        <f>IF(OR(R102&gt;0, S102&gt;0), "3110", )</f>
        <v>0</v>
      </c>
      <c r="G102" s="36">
        <f>IF(OR(R102&gt;0, S102&gt;0), "13U10", )</f>
        <v>0</v>
      </c>
      <c r="H102" s="36">
        <f>IF(OR(R102&gt;0, S102&gt;0), "1000002", )</f>
        <v>0</v>
      </c>
      <c r="I102" s="36" t="str">
        <f>IF(ISBLANK(C103),"", IF(OR(R102&gt;=100000, S102&gt;=100000), "102110", VLOOKUP(C102,$D$1:$F$13,2,FALSE)))</f>
        <v/>
      </c>
      <c r="J102" s="36">
        <f>IF(OR(R102&gt;0, S102&gt;0), "00", )</f>
        <v>0</v>
      </c>
      <c r="K102" s="36">
        <f>IF(OR(R102&gt;0, S102&gt;0), "000", )</f>
        <v>0</v>
      </c>
      <c r="L102" s="36">
        <f>IF(OR(R102&gt;0, S102&gt;0), "0000000000", )</f>
        <v>0</v>
      </c>
      <c r="M102" s="36">
        <f>IF(OR(R102&gt;0, S102&gt;0), "000000", )</f>
        <v>0</v>
      </c>
      <c r="N102" s="36">
        <f>IF(OR(R102&gt;0, S102&gt;0), "0000", )</f>
        <v>0</v>
      </c>
      <c r="O102" s="36">
        <f>IF(OR(R102&gt;0, S102&gt;0), "000000", )</f>
        <v>0</v>
      </c>
      <c r="P102" s="36">
        <f>IF(OR(R102&gt;0, S102&gt;0), "000000", )</f>
        <v>0</v>
      </c>
      <c r="Q102" s="36" t="str">
        <f ca="1">"UCD"&amp;" "&amp;D103&amp;" "&amp;"Recharges"&amp;" "&amp;"To"&amp;" "&amp;C103</f>
        <v xml:space="preserve">UCD March Recharges To </v>
      </c>
      <c r="R102" s="259">
        <f>SUM(S103:S109)</f>
        <v>0</v>
      </c>
      <c r="S102" s="259">
        <f>SUM(R103:R109)</f>
        <v>0</v>
      </c>
      <c r="T102" s="37"/>
      <c r="U102" s="37"/>
      <c r="V102" s="37"/>
      <c r="W102" s="38"/>
      <c r="X102" s="37"/>
      <c r="Y102" s="37"/>
      <c r="Z102" s="38"/>
      <c r="AA102" s="37"/>
      <c r="AB102" s="37" t="str">
        <f>IF(ISERROR(VLOOKUP(C102,$AC$1:$AK$12,2,FALSE))," ",(VLOOKUP(C102,$AC$1:$AK$12,2,FALSE)))</f>
        <v xml:space="preserve"> </v>
      </c>
      <c r="AC102" s="37" t="str">
        <f>IF(ISERROR(VLOOKUP(C102,$AC$1:$AK$12,3,FALSE))," ",(VLOOKUP(C102,$AC$1:$AK$12,3,FALSE)))</f>
        <v xml:space="preserve"> </v>
      </c>
      <c r="AD102" s="37" t="str">
        <f>IF(ISERROR(VLOOKUP(C102,$AC$1:$AL$12,4,FALSE))," ",(VLOOKUP(C102,$AC$1:$AL$12,4,FALSE)))</f>
        <v xml:space="preserve"> </v>
      </c>
      <c r="AE102" s="37" t="str">
        <f>IF(ISERROR(VLOOKUP(C102,$AC$1:$AK$12,5,FALSE))," ",(VLOOKUP(C102,$AC$1:$AK$12,5,FALSE)))</f>
        <v xml:space="preserve"> </v>
      </c>
      <c r="AF102" s="37" t="str">
        <f>IF(ISERROR(VLOOKUP(C102,$AC$1:$AK$12,6,FALSE))," ",(VLOOKUP(C102,$AC$1:$AK$12,6,FALSE)))</f>
        <v xml:space="preserve"> </v>
      </c>
      <c r="AG102" s="37" t="str">
        <f>IF(ISERROR(VLOOKUP(C102,$AC$1:$AK$12,7,FALSE))," ",(VLOOKUP(C102,$AC$1:$AK$12,7,FALSE)))</f>
        <v xml:space="preserve"> </v>
      </c>
      <c r="AH102" s="37" t="str">
        <f>IF(ISERROR(VLOOKUP(C102,$AC$1:$AK$12,8,FALSE))," ",(VLOOKUP(C102,$AC$1:$AK$12,8,FALSE)))</f>
        <v xml:space="preserve"> </v>
      </c>
      <c r="AI102" s="57" t="str">
        <f>IF(ISERROR(VLOOKUP(C102,$AC$1:$AK$12,9,FALSE))," ",(VLOOKUP(C102,$AC$1:$AK$12,9,FALSE)))</f>
        <v xml:space="preserve"> </v>
      </c>
      <c r="AJ102" s="37" t="str">
        <f>IF(ISERROR(VLOOKUP(C102,$AC$1:$AL$12,10,FALSE))," ",(VLOOKUP(C102,$AC$1:$AL$12,10,FALSE)))</f>
        <v xml:space="preserve"> </v>
      </c>
      <c r="AK102" s="173"/>
    </row>
    <row r="103" spans="1:37" s="23" customFormat="1">
      <c r="B103" s="33"/>
      <c r="C103" s="3"/>
      <c r="D103" s="39" t="str">
        <f t="shared" ca="1" si="36"/>
        <v>March</v>
      </c>
      <c r="E103" s="40" t="str">
        <f t="shared" ca="1" si="37"/>
        <v>2024</v>
      </c>
      <c r="F103" s="4"/>
      <c r="G103" s="4"/>
      <c r="H103" s="9"/>
      <c r="I103" s="1"/>
      <c r="J103" s="203"/>
      <c r="K103" s="1"/>
      <c r="L103" s="4"/>
      <c r="M103" s="9"/>
      <c r="N103" s="1"/>
      <c r="O103" s="63"/>
      <c r="P103" s="63"/>
      <c r="Q103" s="4"/>
      <c r="R103" s="261"/>
      <c r="S103" s="261"/>
      <c r="T103" s="41" t="str">
        <f>IF((ISNUMBER(SEARCH("Reimb",Q103))),"Provide original journal document # in next column &gt;&gt;&gt;&gt;","")</f>
        <v/>
      </c>
      <c r="U103" s="1"/>
      <c r="V103" s="44" t="str">
        <f t="shared" ref="V103:V109" si="38">$F$36&amp;" "&amp;$F$38</f>
        <v>JOHN SMITH</v>
      </c>
      <c r="W103" s="42">
        <f t="shared" ref="W103:W109" si="39">$F$39</f>
        <v>1234567890</v>
      </c>
      <c r="X103" s="41" t="str">
        <f t="shared" ref="X103:X109" si="40">$F$40</f>
        <v>JSMITH@UCDAVIS.EDU</v>
      </c>
      <c r="Y103" s="10"/>
      <c r="Z103" s="7"/>
      <c r="AA103" s="10"/>
      <c r="AB103" s="1"/>
      <c r="AC103" s="1"/>
      <c r="AD103" s="1"/>
      <c r="AE103" s="1"/>
      <c r="AF103" s="1"/>
      <c r="AG103" s="1"/>
      <c r="AH103" s="1"/>
      <c r="AI103" s="58"/>
      <c r="AJ103" s="58"/>
      <c r="AK103" s="170"/>
    </row>
    <row r="104" spans="1:37" s="23" customFormat="1">
      <c r="B104" s="33"/>
      <c r="C104" s="43" t="str">
        <f>C102</f>
        <v/>
      </c>
      <c r="D104" s="39" t="str">
        <f t="shared" ca="1" si="36"/>
        <v>March</v>
      </c>
      <c r="E104" s="40" t="str">
        <f t="shared" ca="1" si="37"/>
        <v>2024</v>
      </c>
      <c r="F104" s="4"/>
      <c r="G104" s="4"/>
      <c r="H104" s="9"/>
      <c r="I104" s="1"/>
      <c r="J104" s="202"/>
      <c r="K104" s="4"/>
      <c r="L104" s="4"/>
      <c r="M104" s="9"/>
      <c r="N104" s="1"/>
      <c r="O104" s="63"/>
      <c r="P104" s="63"/>
      <c r="Q104" s="4"/>
      <c r="R104" s="261"/>
      <c r="S104" s="261"/>
      <c r="T104" s="41" t="str">
        <f t="shared" ref="T104:T109" si="41">IF((ISNUMBER(SEARCH("Reimb",Q104))),"Provide original journal document # in next column &gt;&gt;&gt;&gt;","")</f>
        <v/>
      </c>
      <c r="U104" s="1"/>
      <c r="V104" s="44" t="str">
        <f t="shared" si="38"/>
        <v>JOHN SMITH</v>
      </c>
      <c r="W104" s="42">
        <f t="shared" si="39"/>
        <v>1234567890</v>
      </c>
      <c r="X104" s="41" t="str">
        <f t="shared" si="40"/>
        <v>JSMITH@UCDAVIS.EDU</v>
      </c>
      <c r="Y104" s="10"/>
      <c r="Z104" s="7"/>
      <c r="AA104" s="12"/>
      <c r="AB104" s="1"/>
      <c r="AC104" s="1"/>
      <c r="AD104" s="1"/>
      <c r="AE104" s="1"/>
      <c r="AF104" s="1"/>
      <c r="AG104" s="1"/>
      <c r="AH104" s="1"/>
      <c r="AI104" s="58"/>
      <c r="AJ104" s="58"/>
      <c r="AK104" s="170"/>
    </row>
    <row r="105" spans="1:37" s="23" customFormat="1">
      <c r="B105" s="33"/>
      <c r="C105" s="43" t="str">
        <f>C102</f>
        <v/>
      </c>
      <c r="D105" s="39" t="str">
        <f t="shared" ca="1" si="36"/>
        <v>March</v>
      </c>
      <c r="E105" s="40" t="str">
        <f t="shared" ca="1" si="37"/>
        <v>2024</v>
      </c>
      <c r="F105" s="4"/>
      <c r="G105" s="4"/>
      <c r="H105" s="9"/>
      <c r="I105" s="1"/>
      <c r="J105" s="202"/>
      <c r="K105" s="4"/>
      <c r="L105" s="4"/>
      <c r="M105" s="9"/>
      <c r="N105" s="1"/>
      <c r="O105" s="63"/>
      <c r="P105" s="63"/>
      <c r="Q105" s="4"/>
      <c r="R105" s="261"/>
      <c r="S105" s="261"/>
      <c r="T105" s="41" t="str">
        <f t="shared" si="41"/>
        <v/>
      </c>
      <c r="U105" s="1"/>
      <c r="V105" s="44" t="str">
        <f t="shared" si="38"/>
        <v>JOHN SMITH</v>
      </c>
      <c r="W105" s="42">
        <f t="shared" si="39"/>
        <v>1234567890</v>
      </c>
      <c r="X105" s="41" t="str">
        <f t="shared" si="40"/>
        <v>JSMITH@UCDAVIS.EDU</v>
      </c>
      <c r="Y105" s="10"/>
      <c r="Z105" s="7"/>
      <c r="AA105" s="12"/>
      <c r="AB105" s="1"/>
      <c r="AC105" s="1"/>
      <c r="AD105" s="1"/>
      <c r="AE105" s="1"/>
      <c r="AF105" s="1"/>
      <c r="AG105" s="1"/>
      <c r="AH105" s="1"/>
      <c r="AI105" s="58"/>
      <c r="AJ105" s="58"/>
      <c r="AK105" s="170"/>
    </row>
    <row r="106" spans="1:37" s="23" customFormat="1">
      <c r="B106" s="33"/>
      <c r="C106" s="43" t="str">
        <f>C102</f>
        <v/>
      </c>
      <c r="D106" s="39" t="str">
        <f t="shared" ca="1" si="36"/>
        <v>March</v>
      </c>
      <c r="E106" s="40" t="str">
        <f t="shared" ca="1" si="37"/>
        <v>2024</v>
      </c>
      <c r="F106" s="4"/>
      <c r="G106" s="4"/>
      <c r="H106" s="9"/>
      <c r="I106" s="1"/>
      <c r="J106" s="202"/>
      <c r="K106" s="4"/>
      <c r="L106" s="4"/>
      <c r="M106" s="9"/>
      <c r="N106" s="1"/>
      <c r="O106" s="63"/>
      <c r="P106" s="63"/>
      <c r="Q106" s="4"/>
      <c r="R106" s="261"/>
      <c r="S106" s="261"/>
      <c r="T106" s="41" t="str">
        <f t="shared" si="41"/>
        <v/>
      </c>
      <c r="U106" s="1"/>
      <c r="V106" s="44" t="str">
        <f t="shared" si="38"/>
        <v>JOHN SMITH</v>
      </c>
      <c r="W106" s="42">
        <f t="shared" si="39"/>
        <v>1234567890</v>
      </c>
      <c r="X106" s="41" t="str">
        <f t="shared" si="40"/>
        <v>JSMITH@UCDAVIS.EDU</v>
      </c>
      <c r="Y106" s="10"/>
      <c r="Z106" s="7"/>
      <c r="AA106" s="12"/>
      <c r="AB106" s="1"/>
      <c r="AC106" s="1"/>
      <c r="AD106" s="1"/>
      <c r="AE106" s="1"/>
      <c r="AF106" s="1"/>
      <c r="AG106" s="1"/>
      <c r="AH106" s="1"/>
      <c r="AI106" s="58"/>
      <c r="AJ106" s="58"/>
      <c r="AK106" s="170"/>
    </row>
    <row r="107" spans="1:37" s="23" customFormat="1">
      <c r="B107" s="33"/>
      <c r="C107" s="43" t="str">
        <f>C102</f>
        <v/>
      </c>
      <c r="D107" s="39" t="str">
        <f t="shared" ca="1" si="36"/>
        <v>March</v>
      </c>
      <c r="E107" s="40" t="str">
        <f t="shared" ca="1" si="37"/>
        <v>2024</v>
      </c>
      <c r="F107" s="4"/>
      <c r="G107" s="4"/>
      <c r="H107" s="9"/>
      <c r="I107" s="1"/>
      <c r="J107" s="202"/>
      <c r="K107" s="4"/>
      <c r="L107" s="4"/>
      <c r="M107" s="9"/>
      <c r="N107" s="1"/>
      <c r="O107" s="63"/>
      <c r="P107" s="63"/>
      <c r="Q107" s="4"/>
      <c r="R107" s="261"/>
      <c r="S107" s="261"/>
      <c r="T107" s="41" t="str">
        <f t="shared" si="41"/>
        <v/>
      </c>
      <c r="U107" s="1"/>
      <c r="V107" s="44" t="str">
        <f t="shared" si="38"/>
        <v>JOHN SMITH</v>
      </c>
      <c r="W107" s="42">
        <f t="shared" si="39"/>
        <v>1234567890</v>
      </c>
      <c r="X107" s="41" t="str">
        <f t="shared" si="40"/>
        <v>JSMITH@UCDAVIS.EDU</v>
      </c>
      <c r="Y107" s="10"/>
      <c r="Z107" s="7"/>
      <c r="AA107" s="12"/>
      <c r="AB107" s="1"/>
      <c r="AC107" s="1"/>
      <c r="AD107" s="1"/>
      <c r="AE107" s="1"/>
      <c r="AF107" s="1"/>
      <c r="AG107" s="1"/>
      <c r="AH107" s="1"/>
      <c r="AI107" s="58"/>
      <c r="AJ107" s="58"/>
      <c r="AK107" s="170"/>
    </row>
    <row r="108" spans="1:37" s="23" customFormat="1">
      <c r="B108" s="33"/>
      <c r="C108" s="43" t="str">
        <f>C102</f>
        <v/>
      </c>
      <c r="D108" s="39" t="str">
        <f t="shared" ca="1" si="36"/>
        <v>March</v>
      </c>
      <c r="E108" s="40" t="str">
        <f t="shared" ca="1" si="37"/>
        <v>2024</v>
      </c>
      <c r="F108" s="4"/>
      <c r="G108" s="4"/>
      <c r="H108" s="9"/>
      <c r="I108" s="1"/>
      <c r="J108" s="202"/>
      <c r="K108" s="4"/>
      <c r="L108" s="4"/>
      <c r="M108" s="9"/>
      <c r="N108" s="1"/>
      <c r="O108" s="63"/>
      <c r="P108" s="63"/>
      <c r="Q108" s="4"/>
      <c r="R108" s="261"/>
      <c r="S108" s="261"/>
      <c r="T108" s="41" t="str">
        <f t="shared" si="41"/>
        <v/>
      </c>
      <c r="U108" s="1"/>
      <c r="V108" s="44" t="str">
        <f t="shared" si="38"/>
        <v>JOHN SMITH</v>
      </c>
      <c r="W108" s="42">
        <f t="shared" si="39"/>
        <v>1234567890</v>
      </c>
      <c r="X108" s="41" t="str">
        <f t="shared" si="40"/>
        <v>JSMITH@UCDAVIS.EDU</v>
      </c>
      <c r="Y108" s="10"/>
      <c r="Z108" s="7"/>
      <c r="AA108" s="12"/>
      <c r="AB108" s="1"/>
      <c r="AC108" s="1"/>
      <c r="AD108" s="1"/>
      <c r="AE108" s="1"/>
      <c r="AF108" s="1"/>
      <c r="AG108" s="1"/>
      <c r="AH108" s="1"/>
      <c r="AI108" s="58"/>
      <c r="AJ108" s="58"/>
      <c r="AK108" s="170"/>
    </row>
    <row r="109" spans="1:37" s="23" customFormat="1" ht="15.75" thickBot="1">
      <c r="B109" s="33"/>
      <c r="C109" s="45" t="str">
        <f>C102</f>
        <v/>
      </c>
      <c r="D109" s="46" t="str">
        <f t="shared" ca="1" si="36"/>
        <v>March</v>
      </c>
      <c r="E109" s="47" t="str">
        <f t="shared" ca="1" si="37"/>
        <v>2024</v>
      </c>
      <c r="F109" s="5"/>
      <c r="G109" s="5"/>
      <c r="H109" s="6"/>
      <c r="I109" s="2"/>
      <c r="J109" s="205"/>
      <c r="K109" s="5"/>
      <c r="L109" s="5"/>
      <c r="M109" s="6"/>
      <c r="N109" s="2"/>
      <c r="O109" s="64"/>
      <c r="P109" s="64"/>
      <c r="Q109" s="5"/>
      <c r="R109" s="262"/>
      <c r="S109" s="262"/>
      <c r="T109" s="48" t="str">
        <f t="shared" si="41"/>
        <v/>
      </c>
      <c r="U109" s="2"/>
      <c r="V109" s="49" t="str">
        <f t="shared" si="38"/>
        <v>JOHN SMITH</v>
      </c>
      <c r="W109" s="50">
        <f t="shared" si="39"/>
        <v>1234567890</v>
      </c>
      <c r="X109" s="48" t="str">
        <f t="shared" si="40"/>
        <v>JSMITH@UCDAVIS.EDU</v>
      </c>
      <c r="Y109" s="11"/>
      <c r="Z109" s="8"/>
      <c r="AA109" s="11"/>
      <c r="AB109" s="2"/>
      <c r="AC109" s="2"/>
      <c r="AD109" s="2"/>
      <c r="AE109" s="2"/>
      <c r="AF109" s="2"/>
      <c r="AG109" s="2"/>
      <c r="AH109" s="2"/>
      <c r="AI109" s="59"/>
      <c r="AJ109" s="59"/>
      <c r="AK109" s="174"/>
    </row>
    <row r="110" spans="1:37" s="23" customFormat="1" ht="15.75" thickBot="1">
      <c r="B110" s="33"/>
      <c r="C110" s="51"/>
      <c r="D110" s="52"/>
      <c r="E110" s="52"/>
      <c r="F110" s="52"/>
      <c r="G110" s="53"/>
      <c r="H110" s="52"/>
      <c r="I110" s="52"/>
      <c r="J110" s="52"/>
      <c r="K110" s="52"/>
      <c r="L110" s="52"/>
      <c r="M110" s="52"/>
      <c r="N110" s="52"/>
      <c r="O110" s="52"/>
      <c r="P110" s="52"/>
      <c r="Q110" s="52"/>
      <c r="R110" s="52"/>
      <c r="S110" s="260"/>
      <c r="T110" s="52"/>
      <c r="U110" s="52"/>
      <c r="V110" s="52"/>
      <c r="W110" s="54"/>
      <c r="X110" s="52"/>
      <c r="Y110" s="52"/>
      <c r="Z110" s="54"/>
      <c r="AA110" s="52"/>
      <c r="AB110" s="52"/>
      <c r="AC110" s="52"/>
      <c r="AD110" s="52"/>
      <c r="AE110" s="52"/>
      <c r="AF110" s="52"/>
      <c r="AG110" s="52"/>
      <c r="AH110" s="52"/>
      <c r="AI110" s="60"/>
      <c r="AJ110" s="60"/>
      <c r="AK110" s="176"/>
    </row>
    <row r="111" spans="1:37" s="23" customFormat="1">
      <c r="A111" s="33" t="s">
        <v>33</v>
      </c>
      <c r="B111" s="33"/>
      <c r="C111" s="34" t="str">
        <f>IF(ISBLANK(C112),"",C112)</f>
        <v/>
      </c>
      <c r="D111" s="35" t="str">
        <f t="shared" ref="D111:D118" ca="1" si="42">$F$44</f>
        <v>March</v>
      </c>
      <c r="E111" s="36" t="str">
        <f t="shared" ref="E111:E118" ca="1" si="43">$N$1</f>
        <v>2024</v>
      </c>
      <c r="F111" s="36">
        <f>IF(OR(R111&gt;0, S111&gt;0), "3110", )</f>
        <v>0</v>
      </c>
      <c r="G111" s="36">
        <f>IF(OR(R111&gt;0, S111&gt;0), "13U10", )</f>
        <v>0</v>
      </c>
      <c r="H111" s="36">
        <f>IF(OR(R111&gt;0, S111&gt;0), "1000002", )</f>
        <v>0</v>
      </c>
      <c r="I111" s="36" t="str">
        <f>IF(ISBLANK(C112),"", IF(OR(R111&gt;=100000, S111&gt;=100000), "102110", VLOOKUP(C111,$D$1:$F$13,2,FALSE)))</f>
        <v/>
      </c>
      <c r="J111" s="36">
        <f>IF(OR(R111&gt;0, S111&gt;0), "00", )</f>
        <v>0</v>
      </c>
      <c r="K111" s="36">
        <f>IF(OR(R111&gt;0, S111&gt;0), "000", )</f>
        <v>0</v>
      </c>
      <c r="L111" s="36">
        <f>IF(OR(R111&gt;0, S111&gt;0), "0000000000", )</f>
        <v>0</v>
      </c>
      <c r="M111" s="36">
        <f>IF(OR(R111&gt;0, S111&gt;0), "000000", )</f>
        <v>0</v>
      </c>
      <c r="N111" s="36">
        <f>IF(OR(R111&gt;0, S111&gt;0), "0000", )</f>
        <v>0</v>
      </c>
      <c r="O111" s="36">
        <f>IF(OR(R111&gt;0, S111&gt;0), "000000", )</f>
        <v>0</v>
      </c>
      <c r="P111" s="36">
        <f>IF(OR(R111&gt;0, S111&gt;0), "000000", )</f>
        <v>0</v>
      </c>
      <c r="Q111" s="36" t="str">
        <f ca="1">"UCD"&amp;" "&amp;D112&amp;" "&amp;"Recharges"&amp;" "&amp;"To"&amp;" "&amp;C112</f>
        <v xml:space="preserve">UCD March Recharges To </v>
      </c>
      <c r="R111" s="259">
        <f>SUM(S112:S118)</f>
        <v>0</v>
      </c>
      <c r="S111" s="259">
        <f>SUM(R112:R118)</f>
        <v>0</v>
      </c>
      <c r="T111" s="37"/>
      <c r="U111" s="37"/>
      <c r="V111" s="37"/>
      <c r="W111" s="38"/>
      <c r="X111" s="37"/>
      <c r="Y111" s="37"/>
      <c r="Z111" s="38"/>
      <c r="AA111" s="37"/>
      <c r="AB111" s="37" t="str">
        <f>IF(ISERROR(VLOOKUP(C111,$AC$1:$AK$12,2,FALSE))," ",(VLOOKUP(C111,$AC$1:$AK$12,2,FALSE)))</f>
        <v xml:space="preserve"> </v>
      </c>
      <c r="AC111" s="37" t="str">
        <f>IF(ISERROR(VLOOKUP(C111,$AC$1:$AK$12,3,FALSE))," ",(VLOOKUP(C111,$AC$1:$AK$12,3,FALSE)))</f>
        <v xml:space="preserve"> </v>
      </c>
      <c r="AD111" s="37" t="str">
        <f>IF(ISERROR(VLOOKUP(C111,$AC$1:$AL$12,4,FALSE))," ",(VLOOKUP(C111,$AC$1:$AL$12,4,FALSE)))</f>
        <v xml:space="preserve"> </v>
      </c>
      <c r="AE111" s="37" t="str">
        <f>IF(ISERROR(VLOOKUP(C111,$AC$1:$AK$12,5,FALSE))," ",(VLOOKUP(C111,$AC$1:$AK$12,5,FALSE)))</f>
        <v xml:space="preserve"> </v>
      </c>
      <c r="AF111" s="37" t="str">
        <f>IF(ISERROR(VLOOKUP(C111,$AC$1:$AK$12,6,FALSE))," ",(VLOOKUP(C111,$AC$1:$AK$12,6,FALSE)))</f>
        <v xml:space="preserve"> </v>
      </c>
      <c r="AG111" s="37" t="str">
        <f>IF(ISERROR(VLOOKUP(C111,$AC$1:$AK$12,7,FALSE))," ",(VLOOKUP(C111,$AC$1:$AK$12,7,FALSE)))</f>
        <v xml:space="preserve"> </v>
      </c>
      <c r="AH111" s="37" t="str">
        <f>IF(ISERROR(VLOOKUP(C111,$AC$1:$AK$12,8,FALSE))," ",(VLOOKUP(C111,$AC$1:$AK$12,8,FALSE)))</f>
        <v xml:space="preserve"> </v>
      </c>
      <c r="AI111" s="57" t="str">
        <f>IF(ISERROR(VLOOKUP(C111,$AC$1:$AK$12,9,FALSE))," ",(VLOOKUP(C111,$AC$1:$AK$12,9,FALSE)))</f>
        <v xml:space="preserve"> </v>
      </c>
      <c r="AJ111" s="37" t="str">
        <f>IF(ISERROR(VLOOKUP(C111,$AC$1:$AL$12,10,FALSE))," ",(VLOOKUP(C111,$AC$1:$AL$12,10,FALSE)))</f>
        <v xml:space="preserve"> </v>
      </c>
      <c r="AK111" s="173"/>
    </row>
    <row r="112" spans="1:37" s="23" customFormat="1">
      <c r="B112" s="33"/>
      <c r="C112" s="3"/>
      <c r="D112" s="39" t="str">
        <f t="shared" ca="1" si="42"/>
        <v>March</v>
      </c>
      <c r="E112" s="40" t="str">
        <f t="shared" ca="1" si="43"/>
        <v>2024</v>
      </c>
      <c r="F112" s="4"/>
      <c r="G112" s="4"/>
      <c r="H112" s="9"/>
      <c r="I112" s="1"/>
      <c r="J112" s="203"/>
      <c r="K112" s="1"/>
      <c r="L112" s="4"/>
      <c r="M112" s="9"/>
      <c r="N112" s="1"/>
      <c r="O112" s="63"/>
      <c r="P112" s="63"/>
      <c r="Q112" s="4"/>
      <c r="R112" s="261"/>
      <c r="S112" s="261"/>
      <c r="T112" s="41" t="str">
        <f>IF((ISNUMBER(SEARCH("Reimb",Q112))),"Provide original journal document # in next column &gt;&gt;&gt;&gt;","")</f>
        <v/>
      </c>
      <c r="U112" s="1"/>
      <c r="V112" s="44" t="str">
        <f t="shared" ref="V112:V118" si="44">$F$36&amp;" "&amp;$F$38</f>
        <v>JOHN SMITH</v>
      </c>
      <c r="W112" s="42">
        <f t="shared" ref="W112:W118" si="45">$F$39</f>
        <v>1234567890</v>
      </c>
      <c r="X112" s="41" t="str">
        <f t="shared" ref="X112:X118" si="46">$F$40</f>
        <v>JSMITH@UCDAVIS.EDU</v>
      </c>
      <c r="Y112" s="10"/>
      <c r="Z112" s="7"/>
      <c r="AA112" s="10"/>
      <c r="AB112" s="1"/>
      <c r="AC112" s="1"/>
      <c r="AD112" s="1"/>
      <c r="AE112" s="1"/>
      <c r="AF112" s="1"/>
      <c r="AG112" s="1"/>
      <c r="AH112" s="1"/>
      <c r="AI112" s="58"/>
      <c r="AJ112" s="58"/>
      <c r="AK112" s="170"/>
    </row>
    <row r="113" spans="1:37" s="23" customFormat="1">
      <c r="B113" s="33"/>
      <c r="C113" s="43" t="str">
        <f>C111</f>
        <v/>
      </c>
      <c r="D113" s="39" t="str">
        <f t="shared" ca="1" si="42"/>
        <v>March</v>
      </c>
      <c r="E113" s="40" t="str">
        <f t="shared" ca="1" si="43"/>
        <v>2024</v>
      </c>
      <c r="F113" s="4"/>
      <c r="G113" s="4"/>
      <c r="H113" s="9"/>
      <c r="I113" s="1"/>
      <c r="J113" s="202"/>
      <c r="K113" s="4"/>
      <c r="L113" s="4"/>
      <c r="M113" s="9"/>
      <c r="N113" s="1"/>
      <c r="O113" s="63"/>
      <c r="P113" s="63"/>
      <c r="Q113" s="4"/>
      <c r="R113" s="261"/>
      <c r="S113" s="261"/>
      <c r="T113" s="41" t="str">
        <f t="shared" ref="T113:T118" si="47">IF((ISNUMBER(SEARCH("Reimb",Q113))),"Provide original journal document # in next column &gt;&gt;&gt;&gt;","")</f>
        <v/>
      </c>
      <c r="U113" s="1"/>
      <c r="V113" s="44" t="str">
        <f t="shared" si="44"/>
        <v>JOHN SMITH</v>
      </c>
      <c r="W113" s="42">
        <f t="shared" si="45"/>
        <v>1234567890</v>
      </c>
      <c r="X113" s="41" t="str">
        <f t="shared" si="46"/>
        <v>JSMITH@UCDAVIS.EDU</v>
      </c>
      <c r="Y113" s="10"/>
      <c r="Z113" s="7"/>
      <c r="AA113" s="12"/>
      <c r="AB113" s="1"/>
      <c r="AC113" s="1"/>
      <c r="AD113" s="1"/>
      <c r="AE113" s="1"/>
      <c r="AF113" s="1"/>
      <c r="AG113" s="1"/>
      <c r="AH113" s="1"/>
      <c r="AI113" s="58"/>
      <c r="AJ113" s="58"/>
      <c r="AK113" s="170"/>
    </row>
    <row r="114" spans="1:37" s="23" customFormat="1">
      <c r="B114" s="33"/>
      <c r="C114" s="43" t="str">
        <f>C111</f>
        <v/>
      </c>
      <c r="D114" s="39" t="str">
        <f t="shared" ca="1" si="42"/>
        <v>March</v>
      </c>
      <c r="E114" s="40" t="str">
        <f t="shared" ca="1" si="43"/>
        <v>2024</v>
      </c>
      <c r="F114" s="4"/>
      <c r="G114" s="4"/>
      <c r="H114" s="9"/>
      <c r="I114" s="1"/>
      <c r="J114" s="202"/>
      <c r="K114" s="4"/>
      <c r="L114" s="4"/>
      <c r="M114" s="9"/>
      <c r="N114" s="1"/>
      <c r="O114" s="63"/>
      <c r="P114" s="63"/>
      <c r="Q114" s="4"/>
      <c r="R114" s="261"/>
      <c r="S114" s="261"/>
      <c r="T114" s="41" t="str">
        <f t="shared" si="47"/>
        <v/>
      </c>
      <c r="U114" s="1"/>
      <c r="V114" s="44" t="str">
        <f t="shared" si="44"/>
        <v>JOHN SMITH</v>
      </c>
      <c r="W114" s="42">
        <f t="shared" si="45"/>
        <v>1234567890</v>
      </c>
      <c r="X114" s="41" t="str">
        <f t="shared" si="46"/>
        <v>JSMITH@UCDAVIS.EDU</v>
      </c>
      <c r="Y114" s="10"/>
      <c r="Z114" s="7"/>
      <c r="AA114" s="12"/>
      <c r="AB114" s="1"/>
      <c r="AC114" s="1"/>
      <c r="AD114" s="1"/>
      <c r="AE114" s="1"/>
      <c r="AF114" s="1"/>
      <c r="AG114" s="1"/>
      <c r="AH114" s="1"/>
      <c r="AI114" s="58"/>
      <c r="AJ114" s="58"/>
      <c r="AK114" s="170"/>
    </row>
    <row r="115" spans="1:37" s="23" customFormat="1">
      <c r="B115" s="33"/>
      <c r="C115" s="43" t="str">
        <f>C111</f>
        <v/>
      </c>
      <c r="D115" s="39" t="str">
        <f t="shared" ca="1" si="42"/>
        <v>March</v>
      </c>
      <c r="E115" s="40" t="str">
        <f t="shared" ca="1" si="43"/>
        <v>2024</v>
      </c>
      <c r="F115" s="4"/>
      <c r="G115" s="4"/>
      <c r="H115" s="9"/>
      <c r="I115" s="1"/>
      <c r="J115" s="202"/>
      <c r="K115" s="4"/>
      <c r="L115" s="4"/>
      <c r="M115" s="9"/>
      <c r="N115" s="1"/>
      <c r="O115" s="63"/>
      <c r="P115" s="63"/>
      <c r="Q115" s="4"/>
      <c r="R115" s="261"/>
      <c r="S115" s="261"/>
      <c r="T115" s="41" t="str">
        <f t="shared" si="47"/>
        <v/>
      </c>
      <c r="U115" s="1"/>
      <c r="V115" s="44" t="str">
        <f t="shared" si="44"/>
        <v>JOHN SMITH</v>
      </c>
      <c r="W115" s="42">
        <f t="shared" si="45"/>
        <v>1234567890</v>
      </c>
      <c r="X115" s="41" t="str">
        <f t="shared" si="46"/>
        <v>JSMITH@UCDAVIS.EDU</v>
      </c>
      <c r="Y115" s="10"/>
      <c r="Z115" s="7"/>
      <c r="AA115" s="12"/>
      <c r="AB115" s="1"/>
      <c r="AC115" s="1"/>
      <c r="AD115" s="1"/>
      <c r="AE115" s="1"/>
      <c r="AF115" s="1"/>
      <c r="AG115" s="1"/>
      <c r="AH115" s="1"/>
      <c r="AI115" s="58"/>
      <c r="AJ115" s="58"/>
      <c r="AK115" s="170"/>
    </row>
    <row r="116" spans="1:37" s="23" customFormat="1">
      <c r="B116" s="33"/>
      <c r="C116" s="43" t="str">
        <f>C111</f>
        <v/>
      </c>
      <c r="D116" s="39" t="str">
        <f t="shared" ca="1" si="42"/>
        <v>March</v>
      </c>
      <c r="E116" s="40" t="str">
        <f t="shared" ca="1" si="43"/>
        <v>2024</v>
      </c>
      <c r="F116" s="4"/>
      <c r="G116" s="4"/>
      <c r="H116" s="9"/>
      <c r="I116" s="1"/>
      <c r="J116" s="202"/>
      <c r="K116" s="4"/>
      <c r="L116" s="4"/>
      <c r="M116" s="9"/>
      <c r="N116" s="1"/>
      <c r="O116" s="63"/>
      <c r="P116" s="63"/>
      <c r="Q116" s="4"/>
      <c r="R116" s="261"/>
      <c r="S116" s="261"/>
      <c r="T116" s="41" t="str">
        <f t="shared" si="47"/>
        <v/>
      </c>
      <c r="U116" s="1"/>
      <c r="V116" s="44" t="str">
        <f t="shared" si="44"/>
        <v>JOHN SMITH</v>
      </c>
      <c r="W116" s="42">
        <f t="shared" si="45"/>
        <v>1234567890</v>
      </c>
      <c r="X116" s="41" t="str">
        <f t="shared" si="46"/>
        <v>JSMITH@UCDAVIS.EDU</v>
      </c>
      <c r="Y116" s="10"/>
      <c r="Z116" s="7"/>
      <c r="AA116" s="12"/>
      <c r="AB116" s="1"/>
      <c r="AC116" s="1"/>
      <c r="AD116" s="1"/>
      <c r="AE116" s="1"/>
      <c r="AF116" s="1"/>
      <c r="AG116" s="1"/>
      <c r="AH116" s="1"/>
      <c r="AI116" s="58"/>
      <c r="AJ116" s="58"/>
      <c r="AK116" s="170"/>
    </row>
    <row r="117" spans="1:37" s="23" customFormat="1">
      <c r="B117" s="33"/>
      <c r="C117" s="43" t="str">
        <f>C111</f>
        <v/>
      </c>
      <c r="D117" s="39" t="str">
        <f t="shared" ca="1" si="42"/>
        <v>March</v>
      </c>
      <c r="E117" s="40" t="str">
        <f t="shared" ca="1" si="43"/>
        <v>2024</v>
      </c>
      <c r="F117" s="4"/>
      <c r="G117" s="4"/>
      <c r="H117" s="9"/>
      <c r="I117" s="1"/>
      <c r="J117" s="202"/>
      <c r="K117" s="4"/>
      <c r="L117" s="4"/>
      <c r="M117" s="9"/>
      <c r="N117" s="1"/>
      <c r="O117" s="63"/>
      <c r="P117" s="63"/>
      <c r="Q117" s="4"/>
      <c r="R117" s="261"/>
      <c r="S117" s="261"/>
      <c r="T117" s="41" t="str">
        <f t="shared" si="47"/>
        <v/>
      </c>
      <c r="U117" s="1"/>
      <c r="V117" s="44" t="str">
        <f t="shared" si="44"/>
        <v>JOHN SMITH</v>
      </c>
      <c r="W117" s="42">
        <f t="shared" si="45"/>
        <v>1234567890</v>
      </c>
      <c r="X117" s="41" t="str">
        <f t="shared" si="46"/>
        <v>JSMITH@UCDAVIS.EDU</v>
      </c>
      <c r="Y117" s="10"/>
      <c r="Z117" s="7"/>
      <c r="AA117" s="12"/>
      <c r="AB117" s="1"/>
      <c r="AC117" s="1"/>
      <c r="AD117" s="1"/>
      <c r="AE117" s="1"/>
      <c r="AF117" s="1"/>
      <c r="AG117" s="1"/>
      <c r="AH117" s="1"/>
      <c r="AI117" s="58"/>
      <c r="AJ117" s="58"/>
      <c r="AK117" s="170"/>
    </row>
    <row r="118" spans="1:37" s="23" customFormat="1" ht="15.75" thickBot="1">
      <c r="B118" s="33"/>
      <c r="C118" s="45" t="str">
        <f>C111</f>
        <v/>
      </c>
      <c r="D118" s="46" t="str">
        <f t="shared" ca="1" si="42"/>
        <v>March</v>
      </c>
      <c r="E118" s="47" t="str">
        <f t="shared" ca="1" si="43"/>
        <v>2024</v>
      </c>
      <c r="F118" s="5"/>
      <c r="G118" s="5"/>
      <c r="H118" s="6"/>
      <c r="I118" s="2"/>
      <c r="J118" s="205"/>
      <c r="K118" s="5"/>
      <c r="L118" s="5"/>
      <c r="M118" s="6"/>
      <c r="N118" s="2"/>
      <c r="O118" s="64"/>
      <c r="P118" s="64"/>
      <c r="Q118" s="5"/>
      <c r="R118" s="262"/>
      <c r="S118" s="262"/>
      <c r="T118" s="48" t="str">
        <f t="shared" si="47"/>
        <v/>
      </c>
      <c r="U118" s="2"/>
      <c r="V118" s="49" t="str">
        <f t="shared" si="44"/>
        <v>JOHN SMITH</v>
      </c>
      <c r="W118" s="50">
        <f t="shared" si="45"/>
        <v>1234567890</v>
      </c>
      <c r="X118" s="48" t="str">
        <f t="shared" si="46"/>
        <v>JSMITH@UCDAVIS.EDU</v>
      </c>
      <c r="Y118" s="11"/>
      <c r="Z118" s="8"/>
      <c r="AA118" s="11"/>
      <c r="AB118" s="2"/>
      <c r="AC118" s="2"/>
      <c r="AD118" s="2"/>
      <c r="AE118" s="2"/>
      <c r="AF118" s="2"/>
      <c r="AG118" s="2"/>
      <c r="AH118" s="2"/>
      <c r="AI118" s="59"/>
      <c r="AJ118" s="59"/>
      <c r="AK118" s="174"/>
    </row>
    <row r="119" spans="1:37" s="23" customFormat="1" ht="15.75" thickBot="1">
      <c r="B119" s="33"/>
      <c r="C119" s="51"/>
      <c r="D119" s="52"/>
      <c r="E119" s="52"/>
      <c r="F119" s="52"/>
      <c r="G119" s="53"/>
      <c r="H119" s="52"/>
      <c r="I119" s="52"/>
      <c r="J119" s="52"/>
      <c r="K119" s="52"/>
      <c r="L119" s="52"/>
      <c r="M119" s="52"/>
      <c r="N119" s="52"/>
      <c r="O119" s="52"/>
      <c r="P119" s="52"/>
      <c r="Q119" s="52"/>
      <c r="R119" s="52"/>
      <c r="S119" s="260"/>
      <c r="T119" s="52"/>
      <c r="U119" s="52"/>
      <c r="V119" s="52"/>
      <c r="W119" s="54"/>
      <c r="X119" s="52"/>
      <c r="Y119" s="52"/>
      <c r="Z119" s="54"/>
      <c r="AA119" s="52"/>
      <c r="AB119" s="52"/>
      <c r="AC119" s="52"/>
      <c r="AD119" s="52"/>
      <c r="AE119" s="52"/>
      <c r="AF119" s="52"/>
      <c r="AG119" s="52"/>
      <c r="AH119" s="52"/>
      <c r="AI119" s="60"/>
      <c r="AJ119" s="60"/>
      <c r="AK119" s="176"/>
    </row>
    <row r="120" spans="1:37" s="23" customFormat="1">
      <c r="A120" s="33" t="s">
        <v>34</v>
      </c>
      <c r="B120" s="33"/>
      <c r="C120" s="34" t="str">
        <f>IF(ISBLANK(C121),"",C121)</f>
        <v/>
      </c>
      <c r="D120" s="35" t="str">
        <f t="shared" ref="D120:D127" ca="1" si="48">$F$44</f>
        <v>March</v>
      </c>
      <c r="E120" s="36" t="str">
        <f t="shared" ref="E120:E127" ca="1" si="49">$N$1</f>
        <v>2024</v>
      </c>
      <c r="F120" s="36">
        <f>IF(OR(R120&gt;0, S120&gt;0), "3110", )</f>
        <v>0</v>
      </c>
      <c r="G120" s="36">
        <f>IF(OR(R120&gt;0, S120&gt;0), "13U10", )</f>
        <v>0</v>
      </c>
      <c r="H120" s="36">
        <f>IF(OR(R120&gt;0, S120&gt;0), "1000002", )</f>
        <v>0</v>
      </c>
      <c r="I120" s="36" t="str">
        <f>IF(ISBLANK(C121),"", IF(OR(R120&gt;=100000, S120&gt;=100000), "102110", VLOOKUP(C120,$D$1:$F$13,2,FALSE)))</f>
        <v/>
      </c>
      <c r="J120" s="36">
        <f>IF(OR(R120&gt;0, S120&gt;0), "00", )</f>
        <v>0</v>
      </c>
      <c r="K120" s="36">
        <f>IF(OR(R120&gt;0, S120&gt;0), "000", )</f>
        <v>0</v>
      </c>
      <c r="L120" s="36">
        <f>IF(OR(R120&gt;0, S120&gt;0), "0000000000", )</f>
        <v>0</v>
      </c>
      <c r="M120" s="36">
        <f>IF(OR(R120&gt;0, S120&gt;0), "000000", )</f>
        <v>0</v>
      </c>
      <c r="N120" s="36">
        <f>IF(OR(R120&gt;0, S120&gt;0), "0000", )</f>
        <v>0</v>
      </c>
      <c r="O120" s="36">
        <f>IF(OR(R120&gt;0, S120&gt;0), "000000", )</f>
        <v>0</v>
      </c>
      <c r="P120" s="36">
        <f>IF(OR(R120&gt;0, S120&gt;0), "000000", )</f>
        <v>0</v>
      </c>
      <c r="Q120" s="36" t="str">
        <f ca="1">"UCD"&amp;" "&amp;D121&amp;" "&amp;"Recharges"&amp;" "&amp;"To"&amp;" "&amp;C121</f>
        <v xml:space="preserve">UCD March Recharges To </v>
      </c>
      <c r="R120" s="259">
        <f>SUM(S121:S127)</f>
        <v>0</v>
      </c>
      <c r="S120" s="259">
        <f>SUM(R121:R127)</f>
        <v>0</v>
      </c>
      <c r="T120" s="37"/>
      <c r="U120" s="37"/>
      <c r="V120" s="37"/>
      <c r="W120" s="38"/>
      <c r="X120" s="37"/>
      <c r="Y120" s="37"/>
      <c r="Z120" s="38"/>
      <c r="AA120" s="37"/>
      <c r="AB120" s="37" t="str">
        <f>IF(ISERROR(VLOOKUP(C120,$AC$1:$AK$12,2,FALSE))," ",(VLOOKUP(C120,$AC$1:$AK$12,2,FALSE)))</f>
        <v xml:space="preserve"> </v>
      </c>
      <c r="AC120" s="37" t="str">
        <f>IF(ISERROR(VLOOKUP(C120,$AC$1:$AK$12,3,FALSE))," ",(VLOOKUP(C120,$AC$1:$AK$12,3,FALSE)))</f>
        <v xml:space="preserve"> </v>
      </c>
      <c r="AD120" s="37" t="str">
        <f>IF(ISERROR(VLOOKUP(C120,$AC$1:$AL$12,4,FALSE))," ",(VLOOKUP(C120,$AC$1:$AL$12,4,FALSE)))</f>
        <v xml:space="preserve"> </v>
      </c>
      <c r="AE120" s="37" t="str">
        <f>IF(ISERROR(VLOOKUP(C120,$AC$1:$AK$12,5,FALSE))," ",(VLOOKUP(C120,$AC$1:$AK$12,5,FALSE)))</f>
        <v xml:space="preserve"> </v>
      </c>
      <c r="AF120" s="37" t="str">
        <f>IF(ISERROR(VLOOKUP(C120,$AC$1:$AK$12,6,FALSE))," ",(VLOOKUP(C120,$AC$1:$AK$12,6,FALSE)))</f>
        <v xml:space="preserve"> </v>
      </c>
      <c r="AG120" s="37" t="str">
        <f>IF(ISERROR(VLOOKUP(C120,$AC$1:$AK$12,7,FALSE))," ",(VLOOKUP(C120,$AC$1:$AK$12,7,FALSE)))</f>
        <v xml:space="preserve"> </v>
      </c>
      <c r="AH120" s="37" t="str">
        <f>IF(ISERROR(VLOOKUP(C120,$AC$1:$AK$12,8,FALSE))," ",(VLOOKUP(C120,$AC$1:$AK$12,8,FALSE)))</f>
        <v xml:space="preserve"> </v>
      </c>
      <c r="AI120" s="57" t="str">
        <f>IF(ISERROR(VLOOKUP(C120,$AC$1:$AK$12,9,FALSE))," ",(VLOOKUP(C120,$AC$1:$AK$12,9,FALSE)))</f>
        <v xml:space="preserve"> </v>
      </c>
      <c r="AJ120" s="37" t="str">
        <f>IF(ISERROR(VLOOKUP(C120,$AC$1:$AL$12,10,FALSE))," ",(VLOOKUP(C120,$AC$1:$AL$12,10,FALSE)))</f>
        <v xml:space="preserve"> </v>
      </c>
      <c r="AK120" s="173"/>
    </row>
    <row r="121" spans="1:37" s="23" customFormat="1">
      <c r="B121" s="33"/>
      <c r="C121" s="3"/>
      <c r="D121" s="39" t="str">
        <f t="shared" ca="1" si="48"/>
        <v>March</v>
      </c>
      <c r="E121" s="40" t="str">
        <f t="shared" ca="1" si="49"/>
        <v>2024</v>
      </c>
      <c r="F121" s="4"/>
      <c r="G121" s="4"/>
      <c r="H121" s="9"/>
      <c r="I121" s="1"/>
      <c r="J121" s="203"/>
      <c r="K121" s="1"/>
      <c r="L121" s="4"/>
      <c r="M121" s="9"/>
      <c r="N121" s="1"/>
      <c r="O121" s="63"/>
      <c r="P121" s="63"/>
      <c r="Q121" s="4"/>
      <c r="R121" s="261"/>
      <c r="S121" s="261"/>
      <c r="T121" s="41" t="str">
        <f>IF((ISNUMBER(SEARCH("Reimb",Q121))),"Provide original journal document # in next column &gt;&gt;&gt;&gt;","")</f>
        <v/>
      </c>
      <c r="U121" s="1"/>
      <c r="V121" s="44" t="str">
        <f t="shared" ref="V121:V127" si="50">$F$36&amp;" "&amp;$F$38</f>
        <v>JOHN SMITH</v>
      </c>
      <c r="W121" s="42">
        <f t="shared" ref="W121:W127" si="51">$F$39</f>
        <v>1234567890</v>
      </c>
      <c r="X121" s="41" t="str">
        <f t="shared" ref="X121:X127" si="52">$F$40</f>
        <v>JSMITH@UCDAVIS.EDU</v>
      </c>
      <c r="Y121" s="10"/>
      <c r="Z121" s="7"/>
      <c r="AA121" s="10"/>
      <c r="AB121" s="1"/>
      <c r="AC121" s="1"/>
      <c r="AD121" s="1"/>
      <c r="AE121" s="1"/>
      <c r="AF121" s="1"/>
      <c r="AG121" s="1"/>
      <c r="AH121" s="1"/>
      <c r="AI121" s="58"/>
      <c r="AJ121" s="58"/>
      <c r="AK121" s="170"/>
    </row>
    <row r="122" spans="1:37" s="23" customFormat="1">
      <c r="B122" s="33"/>
      <c r="C122" s="43" t="str">
        <f>C120</f>
        <v/>
      </c>
      <c r="D122" s="39" t="str">
        <f t="shared" ca="1" si="48"/>
        <v>March</v>
      </c>
      <c r="E122" s="40" t="str">
        <f t="shared" ca="1" si="49"/>
        <v>2024</v>
      </c>
      <c r="F122" s="4"/>
      <c r="G122" s="4"/>
      <c r="H122" s="9"/>
      <c r="I122" s="1"/>
      <c r="J122" s="202"/>
      <c r="K122" s="4"/>
      <c r="L122" s="4"/>
      <c r="M122" s="9"/>
      <c r="N122" s="1"/>
      <c r="O122" s="63"/>
      <c r="P122" s="63"/>
      <c r="Q122" s="4"/>
      <c r="R122" s="261"/>
      <c r="S122" s="261"/>
      <c r="T122" s="41" t="str">
        <f t="shared" ref="T122:T127" si="53">IF((ISNUMBER(SEARCH("Reimb",Q122))),"Provide original journal document # in next column &gt;&gt;&gt;&gt;","")</f>
        <v/>
      </c>
      <c r="U122" s="1"/>
      <c r="V122" s="44" t="str">
        <f t="shared" si="50"/>
        <v>JOHN SMITH</v>
      </c>
      <c r="W122" s="42">
        <f t="shared" si="51"/>
        <v>1234567890</v>
      </c>
      <c r="X122" s="41" t="str">
        <f t="shared" si="52"/>
        <v>JSMITH@UCDAVIS.EDU</v>
      </c>
      <c r="Y122" s="10"/>
      <c r="Z122" s="7"/>
      <c r="AA122" s="12"/>
      <c r="AB122" s="1"/>
      <c r="AC122" s="1"/>
      <c r="AD122" s="1"/>
      <c r="AE122" s="1"/>
      <c r="AF122" s="1"/>
      <c r="AG122" s="1"/>
      <c r="AH122" s="1"/>
      <c r="AI122" s="58"/>
      <c r="AJ122" s="58"/>
      <c r="AK122" s="170"/>
    </row>
    <row r="123" spans="1:37" s="23" customFormat="1">
      <c r="B123" s="33"/>
      <c r="C123" s="43" t="str">
        <f>C120</f>
        <v/>
      </c>
      <c r="D123" s="39" t="str">
        <f t="shared" ca="1" si="48"/>
        <v>March</v>
      </c>
      <c r="E123" s="40" t="str">
        <f t="shared" ca="1" si="49"/>
        <v>2024</v>
      </c>
      <c r="F123" s="4"/>
      <c r="G123" s="4"/>
      <c r="H123" s="9"/>
      <c r="I123" s="1"/>
      <c r="J123" s="202"/>
      <c r="K123" s="4"/>
      <c r="L123" s="4"/>
      <c r="M123" s="9"/>
      <c r="N123" s="1"/>
      <c r="O123" s="63"/>
      <c r="P123" s="63"/>
      <c r="Q123" s="4"/>
      <c r="R123" s="261"/>
      <c r="S123" s="261"/>
      <c r="T123" s="41" t="str">
        <f t="shared" si="53"/>
        <v/>
      </c>
      <c r="U123" s="1"/>
      <c r="V123" s="44" t="str">
        <f t="shared" si="50"/>
        <v>JOHN SMITH</v>
      </c>
      <c r="W123" s="42">
        <f t="shared" si="51"/>
        <v>1234567890</v>
      </c>
      <c r="X123" s="41" t="str">
        <f t="shared" si="52"/>
        <v>JSMITH@UCDAVIS.EDU</v>
      </c>
      <c r="Y123" s="10"/>
      <c r="Z123" s="7"/>
      <c r="AA123" s="12"/>
      <c r="AB123" s="1"/>
      <c r="AC123" s="1"/>
      <c r="AD123" s="1"/>
      <c r="AE123" s="1"/>
      <c r="AF123" s="1"/>
      <c r="AG123" s="1"/>
      <c r="AH123" s="1"/>
      <c r="AI123" s="58"/>
      <c r="AJ123" s="58"/>
      <c r="AK123" s="170"/>
    </row>
    <row r="124" spans="1:37" s="23" customFormat="1">
      <c r="B124" s="33"/>
      <c r="C124" s="43" t="str">
        <f>C120</f>
        <v/>
      </c>
      <c r="D124" s="39" t="str">
        <f t="shared" ca="1" si="48"/>
        <v>March</v>
      </c>
      <c r="E124" s="40" t="str">
        <f t="shared" ca="1" si="49"/>
        <v>2024</v>
      </c>
      <c r="F124" s="4"/>
      <c r="G124" s="4"/>
      <c r="H124" s="9"/>
      <c r="I124" s="1"/>
      <c r="J124" s="202"/>
      <c r="K124" s="4"/>
      <c r="L124" s="4"/>
      <c r="M124" s="9"/>
      <c r="N124" s="1"/>
      <c r="O124" s="63"/>
      <c r="P124" s="63"/>
      <c r="Q124" s="4"/>
      <c r="R124" s="261"/>
      <c r="S124" s="261"/>
      <c r="T124" s="41" t="str">
        <f t="shared" si="53"/>
        <v/>
      </c>
      <c r="U124" s="1"/>
      <c r="V124" s="44" t="str">
        <f t="shared" si="50"/>
        <v>JOHN SMITH</v>
      </c>
      <c r="W124" s="42">
        <f t="shared" si="51"/>
        <v>1234567890</v>
      </c>
      <c r="X124" s="41" t="str">
        <f t="shared" si="52"/>
        <v>JSMITH@UCDAVIS.EDU</v>
      </c>
      <c r="Y124" s="10"/>
      <c r="Z124" s="7"/>
      <c r="AA124" s="12"/>
      <c r="AB124" s="1"/>
      <c r="AC124" s="1"/>
      <c r="AD124" s="1"/>
      <c r="AE124" s="1"/>
      <c r="AF124" s="1"/>
      <c r="AG124" s="1"/>
      <c r="AH124" s="1"/>
      <c r="AI124" s="58"/>
      <c r="AJ124" s="58"/>
      <c r="AK124" s="170"/>
    </row>
    <row r="125" spans="1:37" s="23" customFormat="1">
      <c r="B125" s="33"/>
      <c r="C125" s="43" t="str">
        <f>C120</f>
        <v/>
      </c>
      <c r="D125" s="39" t="str">
        <f t="shared" ca="1" si="48"/>
        <v>March</v>
      </c>
      <c r="E125" s="40" t="str">
        <f t="shared" ca="1" si="49"/>
        <v>2024</v>
      </c>
      <c r="F125" s="4"/>
      <c r="G125" s="4"/>
      <c r="H125" s="9"/>
      <c r="I125" s="1"/>
      <c r="J125" s="202"/>
      <c r="K125" s="4"/>
      <c r="L125" s="4"/>
      <c r="M125" s="9"/>
      <c r="N125" s="1"/>
      <c r="O125" s="63"/>
      <c r="P125" s="63"/>
      <c r="Q125" s="4"/>
      <c r="R125" s="261"/>
      <c r="S125" s="261"/>
      <c r="T125" s="41" t="str">
        <f t="shared" si="53"/>
        <v/>
      </c>
      <c r="U125" s="1"/>
      <c r="V125" s="44" t="str">
        <f t="shared" si="50"/>
        <v>JOHN SMITH</v>
      </c>
      <c r="W125" s="42">
        <f t="shared" si="51"/>
        <v>1234567890</v>
      </c>
      <c r="X125" s="41" t="str">
        <f t="shared" si="52"/>
        <v>JSMITH@UCDAVIS.EDU</v>
      </c>
      <c r="Y125" s="10"/>
      <c r="Z125" s="7"/>
      <c r="AA125" s="12"/>
      <c r="AB125" s="1"/>
      <c r="AC125" s="1"/>
      <c r="AD125" s="1"/>
      <c r="AE125" s="1"/>
      <c r="AF125" s="1"/>
      <c r="AG125" s="1"/>
      <c r="AH125" s="1"/>
      <c r="AI125" s="58"/>
      <c r="AJ125" s="58"/>
      <c r="AK125" s="170"/>
    </row>
    <row r="126" spans="1:37" s="23" customFormat="1">
      <c r="B126" s="33"/>
      <c r="C126" s="43" t="str">
        <f>C120</f>
        <v/>
      </c>
      <c r="D126" s="39" t="str">
        <f t="shared" ca="1" si="48"/>
        <v>March</v>
      </c>
      <c r="E126" s="40" t="str">
        <f t="shared" ca="1" si="49"/>
        <v>2024</v>
      </c>
      <c r="F126" s="4"/>
      <c r="G126" s="4"/>
      <c r="H126" s="9"/>
      <c r="I126" s="1"/>
      <c r="J126" s="202"/>
      <c r="K126" s="4"/>
      <c r="L126" s="4"/>
      <c r="M126" s="9"/>
      <c r="N126" s="1"/>
      <c r="O126" s="63"/>
      <c r="P126" s="63"/>
      <c r="Q126" s="4"/>
      <c r="R126" s="261"/>
      <c r="S126" s="261"/>
      <c r="T126" s="41" t="str">
        <f t="shared" si="53"/>
        <v/>
      </c>
      <c r="U126" s="1"/>
      <c r="V126" s="44" t="str">
        <f t="shared" si="50"/>
        <v>JOHN SMITH</v>
      </c>
      <c r="W126" s="42">
        <f t="shared" si="51"/>
        <v>1234567890</v>
      </c>
      <c r="X126" s="41" t="str">
        <f t="shared" si="52"/>
        <v>JSMITH@UCDAVIS.EDU</v>
      </c>
      <c r="Y126" s="10"/>
      <c r="Z126" s="7"/>
      <c r="AA126" s="12"/>
      <c r="AB126" s="1"/>
      <c r="AC126" s="1"/>
      <c r="AD126" s="1"/>
      <c r="AE126" s="1"/>
      <c r="AF126" s="1"/>
      <c r="AG126" s="1"/>
      <c r="AH126" s="1"/>
      <c r="AI126" s="58"/>
      <c r="AJ126" s="58"/>
      <c r="AK126" s="170"/>
    </row>
    <row r="127" spans="1:37" s="23" customFormat="1" ht="15.75" thickBot="1">
      <c r="B127" s="33"/>
      <c r="C127" s="45" t="str">
        <f>C120</f>
        <v/>
      </c>
      <c r="D127" s="46" t="str">
        <f t="shared" ca="1" si="48"/>
        <v>March</v>
      </c>
      <c r="E127" s="47" t="str">
        <f t="shared" ca="1" si="49"/>
        <v>2024</v>
      </c>
      <c r="F127" s="5"/>
      <c r="G127" s="5"/>
      <c r="H127" s="6"/>
      <c r="I127" s="2"/>
      <c r="J127" s="205"/>
      <c r="K127" s="5"/>
      <c r="L127" s="5"/>
      <c r="M127" s="6"/>
      <c r="N127" s="2"/>
      <c r="O127" s="64"/>
      <c r="P127" s="64"/>
      <c r="Q127" s="5"/>
      <c r="R127" s="262"/>
      <c r="S127" s="262"/>
      <c r="T127" s="48" t="str">
        <f t="shared" si="53"/>
        <v/>
      </c>
      <c r="U127" s="2"/>
      <c r="V127" s="49" t="str">
        <f t="shared" si="50"/>
        <v>JOHN SMITH</v>
      </c>
      <c r="W127" s="50">
        <f t="shared" si="51"/>
        <v>1234567890</v>
      </c>
      <c r="X127" s="48" t="str">
        <f t="shared" si="52"/>
        <v>JSMITH@UCDAVIS.EDU</v>
      </c>
      <c r="Y127" s="11"/>
      <c r="Z127" s="8"/>
      <c r="AA127" s="11"/>
      <c r="AB127" s="2"/>
      <c r="AC127" s="2"/>
      <c r="AD127" s="2"/>
      <c r="AE127" s="2"/>
      <c r="AF127" s="2"/>
      <c r="AG127" s="2"/>
      <c r="AH127" s="2"/>
      <c r="AI127" s="59"/>
      <c r="AJ127" s="59"/>
      <c r="AK127" s="174"/>
    </row>
    <row r="128" spans="1:37" s="23" customFormat="1" ht="15.75" thickBot="1">
      <c r="B128" s="33"/>
      <c r="C128" s="51"/>
      <c r="D128" s="52"/>
      <c r="E128" s="52"/>
      <c r="F128" s="52"/>
      <c r="G128" s="53"/>
      <c r="H128" s="52"/>
      <c r="I128" s="52"/>
      <c r="J128" s="52"/>
      <c r="K128" s="52"/>
      <c r="L128" s="52"/>
      <c r="M128" s="52"/>
      <c r="N128" s="52"/>
      <c r="O128" s="52"/>
      <c r="P128" s="52"/>
      <c r="Q128" s="52"/>
      <c r="R128" s="52"/>
      <c r="S128" s="260"/>
      <c r="T128" s="52"/>
      <c r="U128" s="52"/>
      <c r="V128" s="52"/>
      <c r="W128" s="54"/>
      <c r="X128" s="52"/>
      <c r="Y128" s="52"/>
      <c r="Z128" s="54"/>
      <c r="AA128" s="52"/>
      <c r="AB128" s="52"/>
      <c r="AC128" s="52"/>
      <c r="AD128" s="52"/>
      <c r="AE128" s="52"/>
      <c r="AF128" s="52"/>
      <c r="AG128" s="52"/>
      <c r="AH128" s="52"/>
      <c r="AI128" s="60"/>
      <c r="AJ128" s="60"/>
      <c r="AK128" s="176"/>
    </row>
    <row r="129" spans="1:37" s="23" customFormat="1">
      <c r="A129" s="33">
        <v>10</v>
      </c>
      <c r="B129" s="33"/>
      <c r="C129" s="34" t="str">
        <f>IF(ISBLANK(C130),"",C130)</f>
        <v/>
      </c>
      <c r="D129" s="35" t="str">
        <f t="shared" ref="D129:D136" ca="1" si="54">$F$44</f>
        <v>March</v>
      </c>
      <c r="E129" s="36" t="str">
        <f t="shared" ref="E129:E136" ca="1" si="55">$N$1</f>
        <v>2024</v>
      </c>
      <c r="F129" s="36">
        <f>IF(OR(R129&gt;0, S129&gt;0), "3110", )</f>
        <v>0</v>
      </c>
      <c r="G129" s="36">
        <f>IF(OR(R129&gt;0, S129&gt;0), "13U10", )</f>
        <v>0</v>
      </c>
      <c r="H129" s="36">
        <f>IF(OR(R129&gt;0, S129&gt;0), "1000002", )</f>
        <v>0</v>
      </c>
      <c r="I129" s="36" t="str">
        <f>IF(ISBLANK(C130),"", IF(OR(R129&gt;=100000, S129&gt;=100000), "102110", VLOOKUP(C129,$D$1:$F$13,2,FALSE)))</f>
        <v/>
      </c>
      <c r="J129" s="36">
        <f>IF(OR(R129&gt;0, S129&gt;0), "00", )</f>
        <v>0</v>
      </c>
      <c r="K129" s="36">
        <f>IF(OR(R129&gt;0, S129&gt;0), "000", )</f>
        <v>0</v>
      </c>
      <c r="L129" s="36">
        <f>IF(OR(R129&gt;0, S129&gt;0), "0000000000", )</f>
        <v>0</v>
      </c>
      <c r="M129" s="36">
        <f>IF(OR(R129&gt;0, S129&gt;0), "000000", )</f>
        <v>0</v>
      </c>
      <c r="N129" s="36">
        <f>IF(OR(R129&gt;0, S129&gt;0), "0000", )</f>
        <v>0</v>
      </c>
      <c r="O129" s="36">
        <f>IF(OR(R129&gt;0, S129&gt;0), "000000", )</f>
        <v>0</v>
      </c>
      <c r="P129" s="36">
        <f>IF(OR(R129&gt;0, S129&gt;0), "000000", )</f>
        <v>0</v>
      </c>
      <c r="Q129" s="36" t="str">
        <f ca="1">"UCD"&amp;" "&amp;D130&amp;" "&amp;"Recharges"&amp;" "&amp;"To"&amp;" "&amp;C130</f>
        <v xml:space="preserve">UCD March Recharges To </v>
      </c>
      <c r="R129" s="259">
        <f>SUM(S130:S136)</f>
        <v>0</v>
      </c>
      <c r="S129" s="259">
        <f>SUM(R130:R136)</f>
        <v>0</v>
      </c>
      <c r="T129" s="37"/>
      <c r="U129" s="37"/>
      <c r="V129" s="37"/>
      <c r="W129" s="38"/>
      <c r="X129" s="37"/>
      <c r="Y129" s="37"/>
      <c r="Z129" s="38"/>
      <c r="AA129" s="37"/>
      <c r="AB129" s="37" t="str">
        <f>IF(ISERROR(VLOOKUP(C129,$AC$1:$AK$12,2,FALSE))," ",(VLOOKUP(C129,$AC$1:$AK$12,2,FALSE)))</f>
        <v xml:space="preserve"> </v>
      </c>
      <c r="AC129" s="37" t="str">
        <f>IF(ISERROR(VLOOKUP(C129,$AC$1:$AK$12,3,FALSE))," ",(VLOOKUP(C129,$AC$1:$AK$12,3,FALSE)))</f>
        <v xml:space="preserve"> </v>
      </c>
      <c r="AD129" s="37" t="str">
        <f>IF(ISERROR(VLOOKUP(C129,$AC$1:$AL$12,4,FALSE))," ",(VLOOKUP(C129,$AC$1:$AL$12,4,FALSE)))</f>
        <v xml:space="preserve"> </v>
      </c>
      <c r="AE129" s="37" t="str">
        <f>IF(ISERROR(VLOOKUP(C129,$AC$1:$AK$12,5,FALSE))," ",(VLOOKUP(C129,$AC$1:$AK$12,5,FALSE)))</f>
        <v xml:space="preserve"> </v>
      </c>
      <c r="AF129" s="37" t="str">
        <f>IF(ISERROR(VLOOKUP(C129,$AC$1:$AK$12,6,FALSE))," ",(VLOOKUP(C129,$AC$1:$AK$12,6,FALSE)))</f>
        <v xml:space="preserve"> </v>
      </c>
      <c r="AG129" s="37" t="str">
        <f>IF(ISERROR(VLOOKUP(C129,$AC$1:$AK$12,7,FALSE))," ",(VLOOKUP(C129,$AC$1:$AK$12,7,FALSE)))</f>
        <v xml:space="preserve"> </v>
      </c>
      <c r="AH129" s="37" t="str">
        <f>IF(ISERROR(VLOOKUP(C129,$AC$1:$AK$12,8,FALSE))," ",(VLOOKUP(C129,$AC$1:$AK$12,8,FALSE)))</f>
        <v xml:space="preserve"> </v>
      </c>
      <c r="AI129" s="57" t="str">
        <f>IF(ISERROR(VLOOKUP(C129,$AC$1:$AK$12,9,FALSE))," ",(VLOOKUP(C129,$AC$1:$AK$12,9,FALSE)))</f>
        <v xml:space="preserve"> </v>
      </c>
      <c r="AJ129" s="37" t="str">
        <f>IF(ISERROR(VLOOKUP(C129,$AC$1:$AL$12,10,FALSE))," ",(VLOOKUP(C129,$AC$1:$AL$12,10,FALSE)))</f>
        <v xml:space="preserve"> </v>
      </c>
      <c r="AK129" s="173"/>
    </row>
    <row r="130" spans="1:37" s="23" customFormat="1">
      <c r="B130" s="33"/>
      <c r="C130" s="3"/>
      <c r="D130" s="39" t="str">
        <f t="shared" ca="1" si="54"/>
        <v>March</v>
      </c>
      <c r="E130" s="40" t="str">
        <f t="shared" ca="1" si="55"/>
        <v>2024</v>
      </c>
      <c r="F130" s="4"/>
      <c r="G130" s="4"/>
      <c r="H130" s="9"/>
      <c r="I130" s="1"/>
      <c r="J130" s="203"/>
      <c r="K130" s="1"/>
      <c r="L130" s="4"/>
      <c r="M130" s="9"/>
      <c r="N130" s="1"/>
      <c r="O130" s="63"/>
      <c r="P130" s="63"/>
      <c r="Q130" s="4"/>
      <c r="R130" s="261"/>
      <c r="S130" s="261"/>
      <c r="T130" s="41" t="str">
        <f>IF((ISNUMBER(SEARCH("Reimb",Q130))),"Provide original journal document # in next column &gt;&gt;&gt;&gt;","")</f>
        <v/>
      </c>
      <c r="U130" s="1"/>
      <c r="V130" s="44" t="str">
        <f t="shared" ref="V130:V136" si="56">$F$36&amp;" "&amp;$F$38</f>
        <v>JOHN SMITH</v>
      </c>
      <c r="W130" s="42">
        <f t="shared" ref="W130:W136" si="57">$F$39</f>
        <v>1234567890</v>
      </c>
      <c r="X130" s="41" t="str">
        <f t="shared" ref="X130:X136" si="58">$F$40</f>
        <v>JSMITH@UCDAVIS.EDU</v>
      </c>
      <c r="Y130" s="10"/>
      <c r="Z130" s="7"/>
      <c r="AA130" s="10"/>
      <c r="AB130" s="1"/>
      <c r="AC130" s="1"/>
      <c r="AD130" s="1"/>
      <c r="AE130" s="1"/>
      <c r="AF130" s="1"/>
      <c r="AG130" s="1"/>
      <c r="AH130" s="1"/>
      <c r="AI130" s="58"/>
      <c r="AJ130" s="58"/>
      <c r="AK130" s="170"/>
    </row>
    <row r="131" spans="1:37" s="23" customFormat="1">
      <c r="B131" s="33"/>
      <c r="C131" s="43" t="str">
        <f>C129</f>
        <v/>
      </c>
      <c r="D131" s="39" t="str">
        <f t="shared" ca="1" si="54"/>
        <v>March</v>
      </c>
      <c r="E131" s="40" t="str">
        <f t="shared" ca="1" si="55"/>
        <v>2024</v>
      </c>
      <c r="F131" s="4"/>
      <c r="G131" s="4"/>
      <c r="H131" s="9"/>
      <c r="I131" s="1"/>
      <c r="J131" s="202"/>
      <c r="K131" s="4"/>
      <c r="L131" s="4"/>
      <c r="M131" s="9"/>
      <c r="N131" s="1"/>
      <c r="O131" s="63"/>
      <c r="P131" s="63"/>
      <c r="Q131" s="4"/>
      <c r="R131" s="261"/>
      <c r="S131" s="261"/>
      <c r="T131" s="41" t="str">
        <f t="shared" ref="T131:T136" si="59">IF((ISNUMBER(SEARCH("Reimb",Q131))),"Provide original journal document # in next column &gt;&gt;&gt;&gt;","")</f>
        <v/>
      </c>
      <c r="U131" s="1"/>
      <c r="V131" s="44" t="str">
        <f t="shared" si="56"/>
        <v>JOHN SMITH</v>
      </c>
      <c r="W131" s="42">
        <f t="shared" si="57"/>
        <v>1234567890</v>
      </c>
      <c r="X131" s="41" t="str">
        <f t="shared" si="58"/>
        <v>JSMITH@UCDAVIS.EDU</v>
      </c>
      <c r="Y131" s="10"/>
      <c r="Z131" s="7"/>
      <c r="AA131" s="12"/>
      <c r="AB131" s="1"/>
      <c r="AC131" s="1"/>
      <c r="AD131" s="1"/>
      <c r="AE131" s="1"/>
      <c r="AF131" s="1"/>
      <c r="AG131" s="1"/>
      <c r="AH131" s="1"/>
      <c r="AI131" s="58"/>
      <c r="AJ131" s="58"/>
      <c r="AK131" s="170"/>
    </row>
    <row r="132" spans="1:37" s="23" customFormat="1">
      <c r="B132" s="33"/>
      <c r="C132" s="43" t="str">
        <f>C129</f>
        <v/>
      </c>
      <c r="D132" s="39" t="str">
        <f t="shared" ca="1" si="54"/>
        <v>March</v>
      </c>
      <c r="E132" s="40" t="str">
        <f t="shared" ca="1" si="55"/>
        <v>2024</v>
      </c>
      <c r="F132" s="4"/>
      <c r="G132" s="4"/>
      <c r="H132" s="9"/>
      <c r="I132" s="1"/>
      <c r="J132" s="202"/>
      <c r="K132" s="4"/>
      <c r="L132" s="4"/>
      <c r="M132" s="9"/>
      <c r="N132" s="1"/>
      <c r="O132" s="63"/>
      <c r="P132" s="63"/>
      <c r="Q132" s="4"/>
      <c r="R132" s="261"/>
      <c r="S132" s="261"/>
      <c r="T132" s="41" t="str">
        <f t="shared" si="59"/>
        <v/>
      </c>
      <c r="U132" s="1"/>
      <c r="V132" s="44" t="str">
        <f t="shared" si="56"/>
        <v>JOHN SMITH</v>
      </c>
      <c r="W132" s="42">
        <f t="shared" si="57"/>
        <v>1234567890</v>
      </c>
      <c r="X132" s="41" t="str">
        <f t="shared" si="58"/>
        <v>JSMITH@UCDAVIS.EDU</v>
      </c>
      <c r="Y132" s="10"/>
      <c r="Z132" s="7"/>
      <c r="AA132" s="12"/>
      <c r="AB132" s="1"/>
      <c r="AC132" s="1"/>
      <c r="AD132" s="1"/>
      <c r="AE132" s="1"/>
      <c r="AF132" s="1"/>
      <c r="AG132" s="1"/>
      <c r="AH132" s="1"/>
      <c r="AI132" s="58"/>
      <c r="AJ132" s="58"/>
      <c r="AK132" s="170"/>
    </row>
    <row r="133" spans="1:37" s="23" customFormat="1">
      <c r="B133" s="33"/>
      <c r="C133" s="43" t="str">
        <f>C129</f>
        <v/>
      </c>
      <c r="D133" s="39" t="str">
        <f t="shared" ca="1" si="54"/>
        <v>March</v>
      </c>
      <c r="E133" s="40" t="str">
        <f t="shared" ca="1" si="55"/>
        <v>2024</v>
      </c>
      <c r="F133" s="4"/>
      <c r="G133" s="4"/>
      <c r="H133" s="9"/>
      <c r="I133" s="1"/>
      <c r="J133" s="202"/>
      <c r="K133" s="4"/>
      <c r="L133" s="4"/>
      <c r="M133" s="9"/>
      <c r="N133" s="1"/>
      <c r="O133" s="63"/>
      <c r="P133" s="63"/>
      <c r="Q133" s="4"/>
      <c r="R133" s="261"/>
      <c r="S133" s="261"/>
      <c r="T133" s="41" t="str">
        <f t="shared" si="59"/>
        <v/>
      </c>
      <c r="U133" s="1"/>
      <c r="V133" s="44" t="str">
        <f t="shared" si="56"/>
        <v>JOHN SMITH</v>
      </c>
      <c r="W133" s="42">
        <f t="shared" si="57"/>
        <v>1234567890</v>
      </c>
      <c r="X133" s="41" t="str">
        <f t="shared" si="58"/>
        <v>JSMITH@UCDAVIS.EDU</v>
      </c>
      <c r="Y133" s="10"/>
      <c r="Z133" s="7"/>
      <c r="AA133" s="12"/>
      <c r="AB133" s="1"/>
      <c r="AC133" s="1"/>
      <c r="AD133" s="1"/>
      <c r="AE133" s="1"/>
      <c r="AF133" s="1"/>
      <c r="AG133" s="1"/>
      <c r="AH133" s="1"/>
      <c r="AI133" s="58"/>
      <c r="AJ133" s="58"/>
      <c r="AK133" s="170"/>
    </row>
    <row r="134" spans="1:37" s="23" customFormat="1">
      <c r="B134" s="33"/>
      <c r="C134" s="43" t="str">
        <f>C129</f>
        <v/>
      </c>
      <c r="D134" s="39" t="str">
        <f t="shared" ca="1" si="54"/>
        <v>March</v>
      </c>
      <c r="E134" s="40" t="str">
        <f t="shared" ca="1" si="55"/>
        <v>2024</v>
      </c>
      <c r="F134" s="4"/>
      <c r="G134" s="4"/>
      <c r="H134" s="9"/>
      <c r="I134" s="1"/>
      <c r="J134" s="202"/>
      <c r="K134" s="4"/>
      <c r="L134" s="4"/>
      <c r="M134" s="9"/>
      <c r="N134" s="1"/>
      <c r="O134" s="63"/>
      <c r="P134" s="63"/>
      <c r="Q134" s="4"/>
      <c r="R134" s="261"/>
      <c r="S134" s="261"/>
      <c r="T134" s="41" t="str">
        <f t="shared" si="59"/>
        <v/>
      </c>
      <c r="U134" s="1"/>
      <c r="V134" s="44" t="str">
        <f t="shared" si="56"/>
        <v>JOHN SMITH</v>
      </c>
      <c r="W134" s="42">
        <f t="shared" si="57"/>
        <v>1234567890</v>
      </c>
      <c r="X134" s="41" t="str">
        <f t="shared" si="58"/>
        <v>JSMITH@UCDAVIS.EDU</v>
      </c>
      <c r="Y134" s="10"/>
      <c r="Z134" s="7"/>
      <c r="AA134" s="12"/>
      <c r="AB134" s="1"/>
      <c r="AC134" s="1"/>
      <c r="AD134" s="1"/>
      <c r="AE134" s="1"/>
      <c r="AF134" s="1"/>
      <c r="AG134" s="1"/>
      <c r="AH134" s="1"/>
      <c r="AI134" s="58"/>
      <c r="AJ134" s="58"/>
      <c r="AK134" s="170"/>
    </row>
    <row r="135" spans="1:37" s="23" customFormat="1">
      <c r="B135" s="33"/>
      <c r="C135" s="43" t="str">
        <f>C129</f>
        <v/>
      </c>
      <c r="D135" s="39" t="str">
        <f t="shared" ca="1" si="54"/>
        <v>March</v>
      </c>
      <c r="E135" s="40" t="str">
        <f t="shared" ca="1" si="55"/>
        <v>2024</v>
      </c>
      <c r="F135" s="4"/>
      <c r="G135" s="4"/>
      <c r="H135" s="9"/>
      <c r="I135" s="1"/>
      <c r="J135" s="202"/>
      <c r="K135" s="4"/>
      <c r="L135" s="4"/>
      <c r="M135" s="9"/>
      <c r="N135" s="1"/>
      <c r="O135" s="63"/>
      <c r="P135" s="63"/>
      <c r="Q135" s="4"/>
      <c r="R135" s="261"/>
      <c r="S135" s="261"/>
      <c r="T135" s="41" t="str">
        <f t="shared" si="59"/>
        <v/>
      </c>
      <c r="U135" s="1"/>
      <c r="V135" s="44" t="str">
        <f t="shared" si="56"/>
        <v>JOHN SMITH</v>
      </c>
      <c r="W135" s="42">
        <f t="shared" si="57"/>
        <v>1234567890</v>
      </c>
      <c r="X135" s="41" t="str">
        <f t="shared" si="58"/>
        <v>JSMITH@UCDAVIS.EDU</v>
      </c>
      <c r="Y135" s="10"/>
      <c r="Z135" s="7"/>
      <c r="AA135" s="12"/>
      <c r="AB135" s="1"/>
      <c r="AC135" s="1"/>
      <c r="AD135" s="1"/>
      <c r="AE135" s="1"/>
      <c r="AF135" s="1"/>
      <c r="AG135" s="1"/>
      <c r="AH135" s="1"/>
      <c r="AI135" s="58"/>
      <c r="AJ135" s="58"/>
      <c r="AK135" s="170"/>
    </row>
    <row r="136" spans="1:37" s="23" customFormat="1" ht="15.75" thickBot="1">
      <c r="B136" s="33"/>
      <c r="C136" s="45" t="str">
        <f>C129</f>
        <v/>
      </c>
      <c r="D136" s="46" t="str">
        <f t="shared" ca="1" si="54"/>
        <v>March</v>
      </c>
      <c r="E136" s="47" t="str">
        <f t="shared" ca="1" si="55"/>
        <v>2024</v>
      </c>
      <c r="F136" s="5"/>
      <c r="G136" s="5"/>
      <c r="H136" s="6"/>
      <c r="I136" s="2"/>
      <c r="J136" s="205"/>
      <c r="K136" s="5"/>
      <c r="L136" s="5"/>
      <c r="M136" s="6"/>
      <c r="N136" s="2"/>
      <c r="O136" s="64"/>
      <c r="P136" s="64"/>
      <c r="Q136" s="5"/>
      <c r="R136" s="262"/>
      <c r="S136" s="262"/>
      <c r="T136" s="48" t="str">
        <f t="shared" si="59"/>
        <v/>
      </c>
      <c r="U136" s="2"/>
      <c r="V136" s="49" t="str">
        <f t="shared" si="56"/>
        <v>JOHN SMITH</v>
      </c>
      <c r="W136" s="50">
        <f t="shared" si="57"/>
        <v>1234567890</v>
      </c>
      <c r="X136" s="48" t="str">
        <f t="shared" si="58"/>
        <v>JSMITH@UCDAVIS.EDU</v>
      </c>
      <c r="Y136" s="11"/>
      <c r="Z136" s="8"/>
      <c r="AA136" s="11"/>
      <c r="AB136" s="2"/>
      <c r="AC136" s="2"/>
      <c r="AD136" s="2"/>
      <c r="AE136" s="2"/>
      <c r="AF136" s="2"/>
      <c r="AG136" s="2"/>
      <c r="AH136" s="2"/>
      <c r="AI136" s="59"/>
      <c r="AJ136" s="59"/>
      <c r="AK136" s="174"/>
    </row>
    <row r="137" spans="1:37" s="23" customFormat="1" ht="15.75" thickBot="1">
      <c r="B137" s="33"/>
      <c r="C137" s="51"/>
      <c r="D137" s="52"/>
      <c r="E137" s="52"/>
      <c r="F137" s="52"/>
      <c r="G137" s="53"/>
      <c r="H137" s="52"/>
      <c r="I137" s="52"/>
      <c r="J137" s="52"/>
      <c r="K137" s="52"/>
      <c r="L137" s="52"/>
      <c r="M137" s="52"/>
      <c r="N137" s="52"/>
      <c r="O137" s="52"/>
      <c r="P137" s="52"/>
      <c r="Q137" s="52"/>
      <c r="R137" s="52"/>
      <c r="S137" s="260"/>
      <c r="T137" s="52"/>
      <c r="U137" s="52"/>
      <c r="V137" s="52"/>
      <c r="W137" s="54"/>
      <c r="X137" s="52"/>
      <c r="Y137" s="52"/>
      <c r="Z137" s="54"/>
      <c r="AA137" s="52"/>
      <c r="AB137" s="52"/>
      <c r="AC137" s="52"/>
      <c r="AD137" s="52"/>
      <c r="AE137" s="52"/>
      <c r="AF137" s="52"/>
      <c r="AG137" s="52"/>
      <c r="AH137" s="52"/>
      <c r="AI137" s="60"/>
      <c r="AJ137" s="60"/>
      <c r="AK137" s="176"/>
    </row>
    <row r="138" spans="1:37" s="23" customFormat="1">
      <c r="A138" s="33">
        <v>11</v>
      </c>
      <c r="B138" s="33"/>
      <c r="C138" s="34" t="str">
        <f>IF(ISBLANK(C139),"",C139)</f>
        <v/>
      </c>
      <c r="D138" s="35" t="str">
        <f t="shared" ref="D138:D145" ca="1" si="60">$F$44</f>
        <v>March</v>
      </c>
      <c r="E138" s="36" t="str">
        <f t="shared" ref="E138:E145" ca="1" si="61">$N$1</f>
        <v>2024</v>
      </c>
      <c r="F138" s="36">
        <f>IF(OR(R138&gt;0, S138&gt;0), "3110", )</f>
        <v>0</v>
      </c>
      <c r="G138" s="36">
        <f>IF(OR(R138&gt;0, S138&gt;0), "13U10", )</f>
        <v>0</v>
      </c>
      <c r="H138" s="36">
        <f>IF(OR(R138&gt;0, S138&gt;0), "1000002", )</f>
        <v>0</v>
      </c>
      <c r="I138" s="36" t="str">
        <f>IF(ISBLANK(C139),"", IF(OR(R138&gt;=100000, S138&gt;=100000), "102110", VLOOKUP(C138,$D$1:$F$13,2,FALSE)))</f>
        <v/>
      </c>
      <c r="J138" s="36">
        <f>IF(OR(R138&gt;0, S138&gt;0), "00", )</f>
        <v>0</v>
      </c>
      <c r="K138" s="36">
        <f>IF(OR(R138&gt;0, S138&gt;0), "000", )</f>
        <v>0</v>
      </c>
      <c r="L138" s="36">
        <f>IF(OR(R138&gt;0, S138&gt;0), "0000000000", )</f>
        <v>0</v>
      </c>
      <c r="M138" s="36">
        <f>IF(OR(R138&gt;0, S138&gt;0), "000000", )</f>
        <v>0</v>
      </c>
      <c r="N138" s="36">
        <f>IF(OR(R138&gt;0, S138&gt;0), "0000", )</f>
        <v>0</v>
      </c>
      <c r="O138" s="36">
        <f>IF(OR(R138&gt;0, S138&gt;0), "000000", )</f>
        <v>0</v>
      </c>
      <c r="P138" s="36">
        <f>IF(OR(R138&gt;0, S138&gt;0), "000000", )</f>
        <v>0</v>
      </c>
      <c r="Q138" s="36" t="str">
        <f ca="1">"UCD"&amp;" "&amp;D139&amp;" "&amp;"Recharges"&amp;" "&amp;"To"&amp;" "&amp;C139</f>
        <v xml:space="preserve">UCD March Recharges To </v>
      </c>
      <c r="R138" s="259">
        <f>SUM(S139:S145)</f>
        <v>0</v>
      </c>
      <c r="S138" s="259">
        <f>SUM(R139:R145)</f>
        <v>0</v>
      </c>
      <c r="T138" s="37"/>
      <c r="U138" s="37"/>
      <c r="V138" s="37"/>
      <c r="W138" s="38"/>
      <c r="X138" s="37"/>
      <c r="Y138" s="37"/>
      <c r="Z138" s="38"/>
      <c r="AA138" s="37"/>
      <c r="AB138" s="37" t="str">
        <f>IF(ISERROR(VLOOKUP(C138,$AC$1:$AK$12,2,FALSE))," ",(VLOOKUP(C138,$AC$1:$AK$12,2,FALSE)))</f>
        <v xml:space="preserve"> </v>
      </c>
      <c r="AC138" s="37" t="str">
        <f>IF(ISERROR(VLOOKUP(C138,$AC$1:$AK$12,3,FALSE))," ",(VLOOKUP(C138,$AC$1:$AK$12,3,FALSE)))</f>
        <v xml:space="preserve"> </v>
      </c>
      <c r="AD138" s="37" t="str">
        <f>IF(ISERROR(VLOOKUP(C138,$AC$1:$AL$12,4,FALSE))," ",(VLOOKUP(C138,$AC$1:$AL$12,4,FALSE)))</f>
        <v xml:space="preserve"> </v>
      </c>
      <c r="AE138" s="37" t="str">
        <f>IF(ISERROR(VLOOKUP(C138,$AC$1:$AK$12,5,FALSE))," ",(VLOOKUP(C138,$AC$1:$AK$12,5,FALSE)))</f>
        <v xml:space="preserve"> </v>
      </c>
      <c r="AF138" s="37" t="str">
        <f>IF(ISERROR(VLOOKUP(C138,$AC$1:$AK$12,6,FALSE))," ",(VLOOKUP(C138,$AC$1:$AK$12,6,FALSE)))</f>
        <v xml:space="preserve"> </v>
      </c>
      <c r="AG138" s="37" t="str">
        <f>IF(ISERROR(VLOOKUP(C138,$AC$1:$AK$12,7,FALSE))," ",(VLOOKUP(C138,$AC$1:$AK$12,7,FALSE)))</f>
        <v xml:space="preserve"> </v>
      </c>
      <c r="AH138" s="37" t="str">
        <f>IF(ISERROR(VLOOKUP(C138,$AC$1:$AK$12,8,FALSE))," ",(VLOOKUP(C138,$AC$1:$AK$12,8,FALSE)))</f>
        <v xml:space="preserve"> </v>
      </c>
      <c r="AI138" s="57" t="str">
        <f>IF(ISERROR(VLOOKUP(C138,$AC$1:$AK$12,9,FALSE))," ",(VLOOKUP(C138,$AC$1:$AK$12,9,FALSE)))</f>
        <v xml:space="preserve"> </v>
      </c>
      <c r="AJ138" s="37" t="str">
        <f>IF(ISERROR(VLOOKUP(C138,$AC$1:$AL$12,10,FALSE))," ",(VLOOKUP(C138,$AC$1:$AL$12,10,FALSE)))</f>
        <v xml:space="preserve"> </v>
      </c>
      <c r="AK138" s="173"/>
    </row>
    <row r="139" spans="1:37" s="23" customFormat="1">
      <c r="B139" s="33"/>
      <c r="C139" s="3"/>
      <c r="D139" s="39" t="str">
        <f t="shared" ca="1" si="60"/>
        <v>March</v>
      </c>
      <c r="E139" s="40" t="str">
        <f t="shared" ca="1" si="61"/>
        <v>2024</v>
      </c>
      <c r="F139" s="4"/>
      <c r="G139" s="4"/>
      <c r="H139" s="9"/>
      <c r="I139" s="1"/>
      <c r="J139" s="203"/>
      <c r="K139" s="1"/>
      <c r="L139" s="4"/>
      <c r="M139" s="9"/>
      <c r="N139" s="1"/>
      <c r="O139" s="63"/>
      <c r="P139" s="63"/>
      <c r="Q139" s="4"/>
      <c r="R139" s="261"/>
      <c r="S139" s="261"/>
      <c r="T139" s="41" t="str">
        <f>IF((ISNUMBER(SEARCH("Reimb",Q139))),"Provide original journal document # in next column &gt;&gt;&gt;&gt;","")</f>
        <v/>
      </c>
      <c r="U139" s="1"/>
      <c r="V139" s="44" t="str">
        <f t="shared" ref="V139:V145" si="62">$F$36&amp;" "&amp;$F$38</f>
        <v>JOHN SMITH</v>
      </c>
      <c r="W139" s="42">
        <f t="shared" ref="W139:W145" si="63">$F$39</f>
        <v>1234567890</v>
      </c>
      <c r="X139" s="41" t="str">
        <f t="shared" ref="X139:X145" si="64">$F$40</f>
        <v>JSMITH@UCDAVIS.EDU</v>
      </c>
      <c r="Y139" s="10"/>
      <c r="Z139" s="7"/>
      <c r="AA139" s="10"/>
      <c r="AB139" s="1"/>
      <c r="AC139" s="1"/>
      <c r="AD139" s="1"/>
      <c r="AE139" s="1"/>
      <c r="AF139" s="1"/>
      <c r="AG139" s="1"/>
      <c r="AH139" s="1"/>
      <c r="AI139" s="58"/>
      <c r="AJ139" s="58"/>
      <c r="AK139" s="170"/>
    </row>
    <row r="140" spans="1:37" s="23" customFormat="1">
      <c r="B140" s="33"/>
      <c r="C140" s="43" t="str">
        <f>C138</f>
        <v/>
      </c>
      <c r="D140" s="39" t="str">
        <f t="shared" ca="1" si="60"/>
        <v>March</v>
      </c>
      <c r="E140" s="40" t="str">
        <f t="shared" ca="1" si="61"/>
        <v>2024</v>
      </c>
      <c r="F140" s="4"/>
      <c r="G140" s="4"/>
      <c r="H140" s="9"/>
      <c r="I140" s="1"/>
      <c r="J140" s="202"/>
      <c r="K140" s="4"/>
      <c r="L140" s="4"/>
      <c r="M140" s="9"/>
      <c r="N140" s="1"/>
      <c r="O140" s="63"/>
      <c r="P140" s="63"/>
      <c r="Q140" s="4"/>
      <c r="R140" s="261"/>
      <c r="S140" s="261"/>
      <c r="T140" s="41" t="str">
        <f t="shared" ref="T140:T145" si="65">IF((ISNUMBER(SEARCH("Reimb",Q140))),"Provide original journal document # in next column &gt;&gt;&gt;&gt;","")</f>
        <v/>
      </c>
      <c r="U140" s="1"/>
      <c r="V140" s="44" t="str">
        <f t="shared" si="62"/>
        <v>JOHN SMITH</v>
      </c>
      <c r="W140" s="42">
        <f t="shared" si="63"/>
        <v>1234567890</v>
      </c>
      <c r="X140" s="41" t="str">
        <f t="shared" si="64"/>
        <v>JSMITH@UCDAVIS.EDU</v>
      </c>
      <c r="Y140" s="10"/>
      <c r="Z140" s="7"/>
      <c r="AA140" s="12"/>
      <c r="AB140" s="1"/>
      <c r="AC140" s="1"/>
      <c r="AD140" s="1"/>
      <c r="AE140" s="1"/>
      <c r="AF140" s="1"/>
      <c r="AG140" s="1"/>
      <c r="AH140" s="1"/>
      <c r="AI140" s="58"/>
      <c r="AJ140" s="58"/>
      <c r="AK140" s="170"/>
    </row>
    <row r="141" spans="1:37" s="23" customFormat="1">
      <c r="B141" s="33"/>
      <c r="C141" s="43" t="str">
        <f>C138</f>
        <v/>
      </c>
      <c r="D141" s="39" t="str">
        <f t="shared" ca="1" si="60"/>
        <v>March</v>
      </c>
      <c r="E141" s="40" t="str">
        <f t="shared" ca="1" si="61"/>
        <v>2024</v>
      </c>
      <c r="F141" s="4"/>
      <c r="G141" s="4"/>
      <c r="H141" s="9"/>
      <c r="I141" s="1"/>
      <c r="J141" s="202"/>
      <c r="K141" s="4"/>
      <c r="L141" s="4"/>
      <c r="M141" s="9"/>
      <c r="N141" s="1"/>
      <c r="O141" s="63"/>
      <c r="P141" s="63"/>
      <c r="Q141" s="4"/>
      <c r="R141" s="261"/>
      <c r="S141" s="261"/>
      <c r="T141" s="41" t="str">
        <f t="shared" si="65"/>
        <v/>
      </c>
      <c r="U141" s="1"/>
      <c r="V141" s="44" t="str">
        <f t="shared" si="62"/>
        <v>JOHN SMITH</v>
      </c>
      <c r="W141" s="42">
        <f t="shared" si="63"/>
        <v>1234567890</v>
      </c>
      <c r="X141" s="41" t="str">
        <f t="shared" si="64"/>
        <v>JSMITH@UCDAVIS.EDU</v>
      </c>
      <c r="Y141" s="10"/>
      <c r="Z141" s="7"/>
      <c r="AA141" s="12"/>
      <c r="AB141" s="1"/>
      <c r="AC141" s="1"/>
      <c r="AD141" s="1"/>
      <c r="AE141" s="1"/>
      <c r="AF141" s="1"/>
      <c r="AG141" s="1"/>
      <c r="AH141" s="1"/>
      <c r="AI141" s="58"/>
      <c r="AJ141" s="58"/>
      <c r="AK141" s="170"/>
    </row>
    <row r="142" spans="1:37" s="23" customFormat="1">
      <c r="B142" s="33"/>
      <c r="C142" s="43" t="str">
        <f>C138</f>
        <v/>
      </c>
      <c r="D142" s="39" t="str">
        <f t="shared" ca="1" si="60"/>
        <v>March</v>
      </c>
      <c r="E142" s="40" t="str">
        <f t="shared" ca="1" si="61"/>
        <v>2024</v>
      </c>
      <c r="F142" s="4"/>
      <c r="G142" s="4"/>
      <c r="H142" s="9"/>
      <c r="I142" s="1"/>
      <c r="J142" s="202"/>
      <c r="K142" s="4"/>
      <c r="L142" s="4"/>
      <c r="M142" s="9"/>
      <c r="N142" s="1"/>
      <c r="O142" s="63"/>
      <c r="P142" s="63"/>
      <c r="Q142" s="4"/>
      <c r="R142" s="261"/>
      <c r="S142" s="261"/>
      <c r="T142" s="41" t="str">
        <f t="shared" si="65"/>
        <v/>
      </c>
      <c r="U142" s="1"/>
      <c r="V142" s="44" t="str">
        <f t="shared" si="62"/>
        <v>JOHN SMITH</v>
      </c>
      <c r="W142" s="42">
        <f t="shared" si="63"/>
        <v>1234567890</v>
      </c>
      <c r="X142" s="41" t="str">
        <f t="shared" si="64"/>
        <v>JSMITH@UCDAVIS.EDU</v>
      </c>
      <c r="Y142" s="10"/>
      <c r="Z142" s="7"/>
      <c r="AA142" s="12"/>
      <c r="AB142" s="1"/>
      <c r="AC142" s="1"/>
      <c r="AD142" s="1"/>
      <c r="AE142" s="1"/>
      <c r="AF142" s="1"/>
      <c r="AG142" s="1"/>
      <c r="AH142" s="1"/>
      <c r="AI142" s="58"/>
      <c r="AJ142" s="58"/>
      <c r="AK142" s="170"/>
    </row>
    <row r="143" spans="1:37" s="23" customFormat="1">
      <c r="B143" s="33"/>
      <c r="C143" s="43" t="str">
        <f>C138</f>
        <v/>
      </c>
      <c r="D143" s="39" t="str">
        <f t="shared" ca="1" si="60"/>
        <v>March</v>
      </c>
      <c r="E143" s="40" t="str">
        <f t="shared" ca="1" si="61"/>
        <v>2024</v>
      </c>
      <c r="F143" s="4"/>
      <c r="G143" s="4"/>
      <c r="H143" s="9"/>
      <c r="I143" s="1"/>
      <c r="J143" s="202"/>
      <c r="K143" s="4"/>
      <c r="L143" s="4"/>
      <c r="M143" s="9"/>
      <c r="N143" s="1"/>
      <c r="O143" s="63"/>
      <c r="P143" s="63"/>
      <c r="Q143" s="4"/>
      <c r="R143" s="261"/>
      <c r="S143" s="261"/>
      <c r="T143" s="41" t="str">
        <f t="shared" si="65"/>
        <v/>
      </c>
      <c r="U143" s="1"/>
      <c r="V143" s="44" t="str">
        <f t="shared" si="62"/>
        <v>JOHN SMITH</v>
      </c>
      <c r="W143" s="42">
        <f t="shared" si="63"/>
        <v>1234567890</v>
      </c>
      <c r="X143" s="41" t="str">
        <f t="shared" si="64"/>
        <v>JSMITH@UCDAVIS.EDU</v>
      </c>
      <c r="Y143" s="10"/>
      <c r="Z143" s="7"/>
      <c r="AA143" s="12"/>
      <c r="AB143" s="1"/>
      <c r="AC143" s="1"/>
      <c r="AD143" s="1"/>
      <c r="AE143" s="1"/>
      <c r="AF143" s="1"/>
      <c r="AG143" s="1"/>
      <c r="AH143" s="1"/>
      <c r="AI143" s="58"/>
      <c r="AJ143" s="58"/>
      <c r="AK143" s="170"/>
    </row>
    <row r="144" spans="1:37" s="23" customFormat="1">
      <c r="B144" s="33"/>
      <c r="C144" s="43" t="str">
        <f>C138</f>
        <v/>
      </c>
      <c r="D144" s="39" t="str">
        <f t="shared" ca="1" si="60"/>
        <v>March</v>
      </c>
      <c r="E144" s="40" t="str">
        <f t="shared" ca="1" si="61"/>
        <v>2024</v>
      </c>
      <c r="F144" s="4"/>
      <c r="G144" s="4"/>
      <c r="H144" s="9"/>
      <c r="I144" s="1"/>
      <c r="J144" s="202"/>
      <c r="K144" s="4"/>
      <c r="L144" s="4"/>
      <c r="M144" s="9"/>
      <c r="N144" s="1"/>
      <c r="O144" s="63"/>
      <c r="P144" s="63"/>
      <c r="Q144" s="4"/>
      <c r="R144" s="261"/>
      <c r="S144" s="261"/>
      <c r="T144" s="41" t="str">
        <f t="shared" si="65"/>
        <v/>
      </c>
      <c r="U144" s="1"/>
      <c r="V144" s="44" t="str">
        <f t="shared" si="62"/>
        <v>JOHN SMITH</v>
      </c>
      <c r="W144" s="42">
        <f t="shared" si="63"/>
        <v>1234567890</v>
      </c>
      <c r="X144" s="41" t="str">
        <f t="shared" si="64"/>
        <v>JSMITH@UCDAVIS.EDU</v>
      </c>
      <c r="Y144" s="10"/>
      <c r="Z144" s="7"/>
      <c r="AA144" s="12"/>
      <c r="AB144" s="1"/>
      <c r="AC144" s="1"/>
      <c r="AD144" s="1"/>
      <c r="AE144" s="1"/>
      <c r="AF144" s="1"/>
      <c r="AG144" s="1"/>
      <c r="AH144" s="1"/>
      <c r="AI144" s="58"/>
      <c r="AJ144" s="58"/>
      <c r="AK144" s="170"/>
    </row>
    <row r="145" spans="1:37" s="23" customFormat="1" ht="15.75" thickBot="1">
      <c r="B145" s="33"/>
      <c r="C145" s="45" t="str">
        <f>C138</f>
        <v/>
      </c>
      <c r="D145" s="46" t="str">
        <f t="shared" ca="1" si="60"/>
        <v>March</v>
      </c>
      <c r="E145" s="47" t="str">
        <f t="shared" ca="1" si="61"/>
        <v>2024</v>
      </c>
      <c r="F145" s="5"/>
      <c r="G145" s="5"/>
      <c r="H145" s="6"/>
      <c r="I145" s="2"/>
      <c r="J145" s="205"/>
      <c r="K145" s="5"/>
      <c r="L145" s="5"/>
      <c r="M145" s="6"/>
      <c r="N145" s="2"/>
      <c r="O145" s="64"/>
      <c r="P145" s="64"/>
      <c r="Q145" s="5"/>
      <c r="R145" s="262"/>
      <c r="S145" s="262"/>
      <c r="T145" s="48" t="str">
        <f t="shared" si="65"/>
        <v/>
      </c>
      <c r="U145" s="2"/>
      <c r="V145" s="49" t="str">
        <f t="shared" si="62"/>
        <v>JOHN SMITH</v>
      </c>
      <c r="W145" s="50">
        <f t="shared" si="63"/>
        <v>1234567890</v>
      </c>
      <c r="X145" s="48" t="str">
        <f t="shared" si="64"/>
        <v>JSMITH@UCDAVIS.EDU</v>
      </c>
      <c r="Y145" s="11"/>
      <c r="Z145" s="8"/>
      <c r="AA145" s="11"/>
      <c r="AB145" s="2"/>
      <c r="AC145" s="2"/>
      <c r="AD145" s="2"/>
      <c r="AE145" s="2"/>
      <c r="AF145" s="2"/>
      <c r="AG145" s="2"/>
      <c r="AH145" s="2"/>
      <c r="AI145" s="59"/>
      <c r="AJ145" s="59"/>
      <c r="AK145" s="174"/>
    </row>
    <row r="146" spans="1:37" s="23" customFormat="1" ht="15.75" thickBot="1">
      <c r="B146" s="33"/>
      <c r="C146" s="51"/>
      <c r="D146" s="52"/>
      <c r="E146" s="52"/>
      <c r="F146" s="52"/>
      <c r="G146" s="53"/>
      <c r="H146" s="52"/>
      <c r="I146" s="52"/>
      <c r="J146" s="52"/>
      <c r="K146" s="52"/>
      <c r="L146" s="52"/>
      <c r="M146" s="52"/>
      <c r="N146" s="52"/>
      <c r="O146" s="52"/>
      <c r="P146" s="52"/>
      <c r="Q146" s="52"/>
      <c r="R146" s="52"/>
      <c r="S146" s="260"/>
      <c r="T146" s="52"/>
      <c r="U146" s="52"/>
      <c r="V146" s="52"/>
      <c r="W146" s="54"/>
      <c r="X146" s="52"/>
      <c r="Y146" s="52"/>
      <c r="Z146" s="54"/>
      <c r="AA146" s="52"/>
      <c r="AB146" s="52"/>
      <c r="AC146" s="52"/>
      <c r="AD146" s="52"/>
      <c r="AE146" s="52"/>
      <c r="AF146" s="52"/>
      <c r="AG146" s="52"/>
      <c r="AH146" s="52"/>
      <c r="AI146" s="60"/>
      <c r="AJ146" s="60"/>
      <c r="AK146" s="176"/>
    </row>
    <row r="147" spans="1:37" s="23" customFormat="1">
      <c r="A147" s="33">
        <v>12</v>
      </c>
      <c r="B147" s="33"/>
      <c r="C147" s="34" t="str">
        <f>IF(ISBLANK(C148),"",C148)</f>
        <v/>
      </c>
      <c r="D147" s="35" t="str">
        <f t="shared" ref="D147:D154" ca="1" si="66">$F$44</f>
        <v>March</v>
      </c>
      <c r="E147" s="36" t="str">
        <f t="shared" ref="E147:E154" ca="1" si="67">$N$1</f>
        <v>2024</v>
      </c>
      <c r="F147" s="36">
        <f>IF(OR(R147&gt;0, S147&gt;0), "3110", )</f>
        <v>0</v>
      </c>
      <c r="G147" s="36">
        <f>IF(OR(R147&gt;0, S147&gt;0), "13U10", )</f>
        <v>0</v>
      </c>
      <c r="H147" s="36">
        <f>IF(OR(R147&gt;0, S147&gt;0), "1000002", )</f>
        <v>0</v>
      </c>
      <c r="I147" s="36" t="str">
        <f>IF(ISBLANK(C148),"", IF(OR(R147&gt;=100000, S147&gt;=100000), "102110", VLOOKUP(C147,$D$1:$F$13,2,FALSE)))</f>
        <v/>
      </c>
      <c r="J147" s="36">
        <f>IF(OR(R147&gt;0, S147&gt;0), "00", )</f>
        <v>0</v>
      </c>
      <c r="K147" s="36">
        <f>IF(OR(R147&gt;0, S147&gt;0), "000", )</f>
        <v>0</v>
      </c>
      <c r="L147" s="36">
        <f>IF(OR(R147&gt;0, S147&gt;0), "0000000000", )</f>
        <v>0</v>
      </c>
      <c r="M147" s="36">
        <f>IF(OR(R147&gt;0, S147&gt;0), "000000", )</f>
        <v>0</v>
      </c>
      <c r="N147" s="36">
        <f>IF(OR(R147&gt;0, S147&gt;0), "0000", )</f>
        <v>0</v>
      </c>
      <c r="O147" s="36">
        <f>IF(OR(R147&gt;0, S147&gt;0), "000000", )</f>
        <v>0</v>
      </c>
      <c r="P147" s="36">
        <f>IF(OR(R147&gt;0, S147&gt;0), "000000", )</f>
        <v>0</v>
      </c>
      <c r="Q147" s="36" t="str">
        <f ca="1">"UCD"&amp;" "&amp;D148&amp;" "&amp;"Recharges"&amp;" "&amp;"To"&amp;" "&amp;C148</f>
        <v xml:space="preserve">UCD March Recharges To </v>
      </c>
      <c r="R147" s="259">
        <f>SUM(S148:S154)</f>
        <v>0</v>
      </c>
      <c r="S147" s="259">
        <f>SUM(R148:R154)</f>
        <v>0</v>
      </c>
      <c r="T147" s="37"/>
      <c r="U147" s="37"/>
      <c r="V147" s="37"/>
      <c r="W147" s="38"/>
      <c r="X147" s="37"/>
      <c r="Y147" s="37"/>
      <c r="Z147" s="38"/>
      <c r="AA147" s="37"/>
      <c r="AB147" s="37" t="str">
        <f>IF(ISERROR(VLOOKUP(C147,$AC$1:$AK$12,2,FALSE))," ",(VLOOKUP(C147,$AC$1:$AK$12,2,FALSE)))</f>
        <v xml:space="preserve"> </v>
      </c>
      <c r="AC147" s="37" t="str">
        <f>IF(ISERROR(VLOOKUP(C147,$AC$1:$AK$12,3,FALSE))," ",(VLOOKUP(C147,$AC$1:$AK$12,3,FALSE)))</f>
        <v xml:space="preserve"> </v>
      </c>
      <c r="AD147" s="37" t="str">
        <f>IF(ISERROR(VLOOKUP(C147,$AC$1:$AL$12,4,FALSE))," ",(VLOOKUP(C147,$AC$1:$AL$12,4,FALSE)))</f>
        <v xml:space="preserve"> </v>
      </c>
      <c r="AE147" s="37" t="str">
        <f>IF(ISERROR(VLOOKUP(C147,$AC$1:$AK$12,5,FALSE))," ",(VLOOKUP(C147,$AC$1:$AK$12,5,FALSE)))</f>
        <v xml:space="preserve"> </v>
      </c>
      <c r="AF147" s="37" t="str">
        <f>IF(ISERROR(VLOOKUP(C147,$AC$1:$AK$12,6,FALSE))," ",(VLOOKUP(C147,$AC$1:$AK$12,6,FALSE)))</f>
        <v xml:space="preserve"> </v>
      </c>
      <c r="AG147" s="37" t="str">
        <f>IF(ISERROR(VLOOKUP(C147,$AC$1:$AK$12,7,FALSE))," ",(VLOOKUP(C147,$AC$1:$AK$12,7,FALSE)))</f>
        <v xml:space="preserve"> </v>
      </c>
      <c r="AH147" s="37" t="str">
        <f>IF(ISERROR(VLOOKUP(C147,$AC$1:$AK$12,8,FALSE))," ",(VLOOKUP(C147,$AC$1:$AK$12,8,FALSE)))</f>
        <v xml:space="preserve"> </v>
      </c>
      <c r="AI147" s="57" t="str">
        <f>IF(ISERROR(VLOOKUP(C147,$AC$1:$AK$12,9,FALSE))," ",(VLOOKUP(C147,$AC$1:$AK$12,9,FALSE)))</f>
        <v xml:space="preserve"> </v>
      </c>
      <c r="AJ147" s="37" t="str">
        <f>IF(ISERROR(VLOOKUP(C147,$AC$1:$AL$12,10,FALSE))," ",(VLOOKUP(C147,$AC$1:$AL$12,10,FALSE)))</f>
        <v xml:space="preserve"> </v>
      </c>
      <c r="AK147" s="173"/>
    </row>
    <row r="148" spans="1:37" s="23" customFormat="1">
      <c r="B148" s="33"/>
      <c r="C148" s="3"/>
      <c r="D148" s="39" t="str">
        <f t="shared" ca="1" si="66"/>
        <v>March</v>
      </c>
      <c r="E148" s="40" t="str">
        <f t="shared" ca="1" si="67"/>
        <v>2024</v>
      </c>
      <c r="F148" s="4"/>
      <c r="G148" s="4"/>
      <c r="H148" s="9"/>
      <c r="I148" s="1"/>
      <c r="J148" s="203"/>
      <c r="K148" s="1"/>
      <c r="L148" s="4"/>
      <c r="M148" s="9"/>
      <c r="N148" s="1"/>
      <c r="O148" s="63"/>
      <c r="P148" s="63"/>
      <c r="Q148" s="4"/>
      <c r="R148" s="261"/>
      <c r="S148" s="261"/>
      <c r="T148" s="41" t="str">
        <f>IF((ISNUMBER(SEARCH("Reimb",Q148))),"Provide original journal document # in next column &gt;&gt;&gt;&gt;","")</f>
        <v/>
      </c>
      <c r="U148" s="1"/>
      <c r="V148" s="44" t="str">
        <f t="shared" ref="V148:V154" si="68">$F$36&amp;" "&amp;$F$38</f>
        <v>JOHN SMITH</v>
      </c>
      <c r="W148" s="42">
        <f t="shared" ref="W148:W154" si="69">$F$39</f>
        <v>1234567890</v>
      </c>
      <c r="X148" s="41" t="str">
        <f t="shared" ref="X148:X154" si="70">$F$40</f>
        <v>JSMITH@UCDAVIS.EDU</v>
      </c>
      <c r="Y148" s="10"/>
      <c r="Z148" s="7"/>
      <c r="AA148" s="10"/>
      <c r="AB148" s="1"/>
      <c r="AC148" s="1"/>
      <c r="AD148" s="1"/>
      <c r="AE148" s="1"/>
      <c r="AF148" s="1"/>
      <c r="AG148" s="1"/>
      <c r="AH148" s="1"/>
      <c r="AI148" s="58"/>
      <c r="AJ148" s="58"/>
      <c r="AK148" s="170"/>
    </row>
    <row r="149" spans="1:37" s="23" customFormat="1">
      <c r="B149" s="33"/>
      <c r="C149" s="43" t="str">
        <f>C147</f>
        <v/>
      </c>
      <c r="D149" s="39" t="str">
        <f t="shared" ca="1" si="66"/>
        <v>March</v>
      </c>
      <c r="E149" s="40" t="str">
        <f t="shared" ca="1" si="67"/>
        <v>2024</v>
      </c>
      <c r="F149" s="4"/>
      <c r="G149" s="4"/>
      <c r="H149" s="9"/>
      <c r="I149" s="1"/>
      <c r="J149" s="202"/>
      <c r="K149" s="4"/>
      <c r="L149" s="4"/>
      <c r="M149" s="9"/>
      <c r="N149" s="1"/>
      <c r="O149" s="63"/>
      <c r="P149" s="63"/>
      <c r="Q149" s="4"/>
      <c r="R149" s="261"/>
      <c r="S149" s="261"/>
      <c r="T149" s="41" t="str">
        <f t="shared" ref="T149:T154" si="71">IF((ISNUMBER(SEARCH("Reimb",Q149))),"Provide original journal document # in next column &gt;&gt;&gt;&gt;","")</f>
        <v/>
      </c>
      <c r="U149" s="1"/>
      <c r="V149" s="44" t="str">
        <f t="shared" si="68"/>
        <v>JOHN SMITH</v>
      </c>
      <c r="W149" s="42">
        <f t="shared" si="69"/>
        <v>1234567890</v>
      </c>
      <c r="X149" s="41" t="str">
        <f t="shared" si="70"/>
        <v>JSMITH@UCDAVIS.EDU</v>
      </c>
      <c r="Y149" s="10"/>
      <c r="Z149" s="7"/>
      <c r="AA149" s="12"/>
      <c r="AB149" s="1"/>
      <c r="AC149" s="1"/>
      <c r="AD149" s="1"/>
      <c r="AE149" s="1"/>
      <c r="AF149" s="1"/>
      <c r="AG149" s="1"/>
      <c r="AH149" s="1"/>
      <c r="AI149" s="58"/>
      <c r="AJ149" s="58"/>
      <c r="AK149" s="170"/>
    </row>
    <row r="150" spans="1:37" s="23" customFormat="1">
      <c r="B150" s="33"/>
      <c r="C150" s="43" t="str">
        <f>C147</f>
        <v/>
      </c>
      <c r="D150" s="39" t="str">
        <f t="shared" ca="1" si="66"/>
        <v>March</v>
      </c>
      <c r="E150" s="40" t="str">
        <f t="shared" ca="1" si="67"/>
        <v>2024</v>
      </c>
      <c r="F150" s="4"/>
      <c r="G150" s="4"/>
      <c r="H150" s="9"/>
      <c r="I150" s="1"/>
      <c r="J150" s="202"/>
      <c r="K150" s="4"/>
      <c r="L150" s="4"/>
      <c r="M150" s="9"/>
      <c r="N150" s="1"/>
      <c r="O150" s="63"/>
      <c r="P150" s="63"/>
      <c r="Q150" s="4"/>
      <c r="R150" s="261"/>
      <c r="S150" s="261"/>
      <c r="T150" s="41" t="str">
        <f t="shared" si="71"/>
        <v/>
      </c>
      <c r="U150" s="1"/>
      <c r="V150" s="44" t="str">
        <f t="shared" si="68"/>
        <v>JOHN SMITH</v>
      </c>
      <c r="W150" s="42">
        <f t="shared" si="69"/>
        <v>1234567890</v>
      </c>
      <c r="X150" s="41" t="str">
        <f t="shared" si="70"/>
        <v>JSMITH@UCDAVIS.EDU</v>
      </c>
      <c r="Y150" s="10"/>
      <c r="Z150" s="7"/>
      <c r="AA150" s="12"/>
      <c r="AB150" s="1"/>
      <c r="AC150" s="1"/>
      <c r="AD150" s="1"/>
      <c r="AE150" s="1"/>
      <c r="AF150" s="1"/>
      <c r="AG150" s="1"/>
      <c r="AH150" s="1"/>
      <c r="AI150" s="58"/>
      <c r="AJ150" s="58"/>
      <c r="AK150" s="170"/>
    </row>
    <row r="151" spans="1:37" s="23" customFormat="1">
      <c r="B151" s="33"/>
      <c r="C151" s="43" t="str">
        <f>C147</f>
        <v/>
      </c>
      <c r="D151" s="39" t="str">
        <f t="shared" ca="1" si="66"/>
        <v>March</v>
      </c>
      <c r="E151" s="40" t="str">
        <f t="shared" ca="1" si="67"/>
        <v>2024</v>
      </c>
      <c r="F151" s="4"/>
      <c r="G151" s="4"/>
      <c r="H151" s="9"/>
      <c r="I151" s="1"/>
      <c r="J151" s="202"/>
      <c r="K151" s="4"/>
      <c r="L151" s="4"/>
      <c r="M151" s="9"/>
      <c r="N151" s="1"/>
      <c r="O151" s="63"/>
      <c r="P151" s="63"/>
      <c r="Q151" s="4"/>
      <c r="R151" s="261"/>
      <c r="S151" s="261"/>
      <c r="T151" s="41" t="str">
        <f t="shared" si="71"/>
        <v/>
      </c>
      <c r="U151" s="1"/>
      <c r="V151" s="44" t="str">
        <f t="shared" si="68"/>
        <v>JOHN SMITH</v>
      </c>
      <c r="W151" s="42">
        <f t="shared" si="69"/>
        <v>1234567890</v>
      </c>
      <c r="X151" s="41" t="str">
        <f t="shared" si="70"/>
        <v>JSMITH@UCDAVIS.EDU</v>
      </c>
      <c r="Y151" s="10"/>
      <c r="Z151" s="7"/>
      <c r="AA151" s="12"/>
      <c r="AB151" s="1"/>
      <c r="AC151" s="1"/>
      <c r="AD151" s="1"/>
      <c r="AE151" s="1"/>
      <c r="AF151" s="1"/>
      <c r="AG151" s="1"/>
      <c r="AH151" s="1"/>
      <c r="AI151" s="58"/>
      <c r="AJ151" s="58"/>
      <c r="AK151" s="170"/>
    </row>
    <row r="152" spans="1:37" s="23" customFormat="1">
      <c r="B152" s="33"/>
      <c r="C152" s="43" t="str">
        <f>C147</f>
        <v/>
      </c>
      <c r="D152" s="39" t="str">
        <f t="shared" ca="1" si="66"/>
        <v>March</v>
      </c>
      <c r="E152" s="40" t="str">
        <f t="shared" ca="1" si="67"/>
        <v>2024</v>
      </c>
      <c r="F152" s="4"/>
      <c r="G152" s="4"/>
      <c r="H152" s="9"/>
      <c r="I152" s="1"/>
      <c r="J152" s="202"/>
      <c r="K152" s="4"/>
      <c r="L152" s="4"/>
      <c r="M152" s="9"/>
      <c r="N152" s="1"/>
      <c r="O152" s="63"/>
      <c r="P152" s="63"/>
      <c r="Q152" s="4"/>
      <c r="R152" s="261"/>
      <c r="S152" s="261"/>
      <c r="T152" s="41" t="str">
        <f t="shared" si="71"/>
        <v/>
      </c>
      <c r="U152" s="1"/>
      <c r="V152" s="44" t="str">
        <f t="shared" si="68"/>
        <v>JOHN SMITH</v>
      </c>
      <c r="W152" s="42">
        <f t="shared" si="69"/>
        <v>1234567890</v>
      </c>
      <c r="X152" s="41" t="str">
        <f t="shared" si="70"/>
        <v>JSMITH@UCDAVIS.EDU</v>
      </c>
      <c r="Y152" s="10"/>
      <c r="Z152" s="7"/>
      <c r="AA152" s="12"/>
      <c r="AB152" s="1"/>
      <c r="AC152" s="1"/>
      <c r="AD152" s="1"/>
      <c r="AE152" s="1"/>
      <c r="AF152" s="1"/>
      <c r="AG152" s="1"/>
      <c r="AH152" s="1"/>
      <c r="AI152" s="58"/>
      <c r="AJ152" s="58"/>
      <c r="AK152" s="170"/>
    </row>
    <row r="153" spans="1:37" s="23" customFormat="1">
      <c r="B153" s="33"/>
      <c r="C153" s="43" t="str">
        <f>C147</f>
        <v/>
      </c>
      <c r="D153" s="39" t="str">
        <f t="shared" ca="1" si="66"/>
        <v>March</v>
      </c>
      <c r="E153" s="40" t="str">
        <f t="shared" ca="1" si="67"/>
        <v>2024</v>
      </c>
      <c r="F153" s="4"/>
      <c r="G153" s="4"/>
      <c r="H153" s="9"/>
      <c r="I153" s="1"/>
      <c r="J153" s="202"/>
      <c r="K153" s="4"/>
      <c r="L153" s="4"/>
      <c r="M153" s="9"/>
      <c r="N153" s="1"/>
      <c r="O153" s="63"/>
      <c r="P153" s="63"/>
      <c r="Q153" s="4"/>
      <c r="R153" s="261"/>
      <c r="S153" s="261"/>
      <c r="T153" s="41" t="str">
        <f t="shared" si="71"/>
        <v/>
      </c>
      <c r="U153" s="1"/>
      <c r="V153" s="44" t="str">
        <f t="shared" si="68"/>
        <v>JOHN SMITH</v>
      </c>
      <c r="W153" s="42">
        <f t="shared" si="69"/>
        <v>1234567890</v>
      </c>
      <c r="X153" s="41" t="str">
        <f t="shared" si="70"/>
        <v>JSMITH@UCDAVIS.EDU</v>
      </c>
      <c r="Y153" s="10"/>
      <c r="Z153" s="7"/>
      <c r="AA153" s="12"/>
      <c r="AB153" s="1"/>
      <c r="AC153" s="1"/>
      <c r="AD153" s="1"/>
      <c r="AE153" s="1"/>
      <c r="AF153" s="1"/>
      <c r="AG153" s="1"/>
      <c r="AH153" s="1"/>
      <c r="AI153" s="58"/>
      <c r="AJ153" s="58"/>
      <c r="AK153" s="170"/>
    </row>
    <row r="154" spans="1:37" s="23" customFormat="1" ht="15.75" thickBot="1">
      <c r="B154" s="33"/>
      <c r="C154" s="45" t="str">
        <f>C147</f>
        <v/>
      </c>
      <c r="D154" s="46" t="str">
        <f t="shared" ca="1" si="66"/>
        <v>March</v>
      </c>
      <c r="E154" s="47" t="str">
        <f t="shared" ca="1" si="67"/>
        <v>2024</v>
      </c>
      <c r="F154" s="5"/>
      <c r="G154" s="5"/>
      <c r="H154" s="6"/>
      <c r="I154" s="2"/>
      <c r="J154" s="205"/>
      <c r="K154" s="5"/>
      <c r="L154" s="5"/>
      <c r="M154" s="6"/>
      <c r="N154" s="2"/>
      <c r="O154" s="64"/>
      <c r="P154" s="64"/>
      <c r="Q154" s="5"/>
      <c r="R154" s="262"/>
      <c r="S154" s="262"/>
      <c r="T154" s="48" t="str">
        <f t="shared" si="71"/>
        <v/>
      </c>
      <c r="U154" s="2"/>
      <c r="V154" s="49" t="str">
        <f t="shared" si="68"/>
        <v>JOHN SMITH</v>
      </c>
      <c r="W154" s="50">
        <f t="shared" si="69"/>
        <v>1234567890</v>
      </c>
      <c r="X154" s="48" t="str">
        <f t="shared" si="70"/>
        <v>JSMITH@UCDAVIS.EDU</v>
      </c>
      <c r="Y154" s="11"/>
      <c r="Z154" s="8"/>
      <c r="AA154" s="11"/>
      <c r="AB154" s="2"/>
      <c r="AC154" s="2"/>
      <c r="AD154" s="2"/>
      <c r="AE154" s="2"/>
      <c r="AF154" s="2"/>
      <c r="AG154" s="2"/>
      <c r="AH154" s="2"/>
      <c r="AI154" s="59"/>
      <c r="AJ154" s="59"/>
      <c r="AK154" s="174"/>
    </row>
    <row r="155" spans="1:37" s="23" customFormat="1" ht="15.75" thickBot="1">
      <c r="B155" s="33"/>
      <c r="C155" s="51"/>
      <c r="D155" s="52"/>
      <c r="E155" s="52"/>
      <c r="F155" s="52"/>
      <c r="G155" s="53"/>
      <c r="H155" s="52"/>
      <c r="I155" s="52"/>
      <c r="J155" s="52"/>
      <c r="K155" s="52"/>
      <c r="L155" s="52"/>
      <c r="M155" s="52"/>
      <c r="N155" s="52"/>
      <c r="O155" s="52"/>
      <c r="P155" s="52"/>
      <c r="Q155" s="52"/>
      <c r="R155" s="52"/>
      <c r="S155" s="260"/>
      <c r="T155" s="52"/>
      <c r="U155" s="52"/>
      <c r="V155" s="52"/>
      <c r="W155" s="54"/>
      <c r="X155" s="52"/>
      <c r="Y155" s="52"/>
      <c r="Z155" s="54"/>
      <c r="AA155" s="52"/>
      <c r="AB155" s="52"/>
      <c r="AC155" s="52"/>
      <c r="AD155" s="52"/>
      <c r="AE155" s="52"/>
      <c r="AF155" s="52"/>
      <c r="AG155" s="52"/>
      <c r="AH155" s="52"/>
      <c r="AI155" s="60"/>
      <c r="AJ155" s="60"/>
      <c r="AK155" s="176"/>
    </row>
    <row r="156" spans="1:37" s="23" customFormat="1">
      <c r="A156" s="33">
        <v>13</v>
      </c>
      <c r="B156" s="33"/>
      <c r="C156" s="34" t="str">
        <f>IF(ISBLANK(C157),"",C157)</f>
        <v/>
      </c>
      <c r="D156" s="35" t="str">
        <f t="shared" ref="D156:D163" ca="1" si="72">$F$44</f>
        <v>March</v>
      </c>
      <c r="E156" s="36" t="str">
        <f t="shared" ref="E156:E163" ca="1" si="73">$N$1</f>
        <v>2024</v>
      </c>
      <c r="F156" s="36">
        <f>IF(OR(R156&gt;0, S156&gt;0), "3110", )</f>
        <v>0</v>
      </c>
      <c r="G156" s="36">
        <f>IF(OR(R156&gt;0, S156&gt;0), "13U10", )</f>
        <v>0</v>
      </c>
      <c r="H156" s="36">
        <f>IF(OR(R156&gt;0, S156&gt;0), "1000002", )</f>
        <v>0</v>
      </c>
      <c r="I156" s="36" t="str">
        <f>IF(ISBLANK(C157),"", IF(OR(R156&gt;=100000, S156&gt;=100000), "102110", VLOOKUP(C156,$D$1:$F$13,2,FALSE)))</f>
        <v/>
      </c>
      <c r="J156" s="36">
        <f>IF(OR(R156&gt;0, S156&gt;0), "00", )</f>
        <v>0</v>
      </c>
      <c r="K156" s="36">
        <f>IF(OR(R156&gt;0, S156&gt;0), "000", )</f>
        <v>0</v>
      </c>
      <c r="L156" s="36">
        <f>IF(OR(R156&gt;0, S156&gt;0), "0000000000", )</f>
        <v>0</v>
      </c>
      <c r="M156" s="36">
        <f>IF(OR(R156&gt;0, S156&gt;0), "000000", )</f>
        <v>0</v>
      </c>
      <c r="N156" s="36">
        <f>IF(OR(R156&gt;0, S156&gt;0), "0000", )</f>
        <v>0</v>
      </c>
      <c r="O156" s="36">
        <f>IF(OR(R156&gt;0, S156&gt;0), "000000", )</f>
        <v>0</v>
      </c>
      <c r="P156" s="36">
        <f>IF(OR(R156&gt;0, S156&gt;0), "000000", )</f>
        <v>0</v>
      </c>
      <c r="Q156" s="36" t="str">
        <f ca="1">"UCD"&amp;" "&amp;D157&amp;" "&amp;"Recharges"&amp;" "&amp;"To"&amp;" "&amp;C157</f>
        <v xml:space="preserve">UCD March Recharges To </v>
      </c>
      <c r="R156" s="259">
        <f>SUM(S157:S163)</f>
        <v>0</v>
      </c>
      <c r="S156" s="259">
        <f>SUM(R157:R163)</f>
        <v>0</v>
      </c>
      <c r="T156" s="37"/>
      <c r="U156" s="37"/>
      <c r="V156" s="37"/>
      <c r="W156" s="38"/>
      <c r="X156" s="37"/>
      <c r="Y156" s="37"/>
      <c r="Z156" s="38"/>
      <c r="AA156" s="37"/>
      <c r="AB156" s="37" t="str">
        <f>IF(ISERROR(VLOOKUP(C156,$AC$1:$AK$12,2,FALSE))," ",(VLOOKUP(C156,$AC$1:$AK$12,2,FALSE)))</f>
        <v xml:space="preserve"> </v>
      </c>
      <c r="AC156" s="37" t="str">
        <f>IF(ISERROR(VLOOKUP(C156,$AC$1:$AK$12,3,FALSE))," ",(VLOOKUP(C156,$AC$1:$AK$12,3,FALSE)))</f>
        <v xml:space="preserve"> </v>
      </c>
      <c r="AD156" s="37" t="str">
        <f>IF(ISERROR(VLOOKUP(C156,$AC$1:$AL$12,4,FALSE))," ",(VLOOKUP(C156,$AC$1:$AL$12,4,FALSE)))</f>
        <v xml:space="preserve"> </v>
      </c>
      <c r="AE156" s="37" t="str">
        <f>IF(ISERROR(VLOOKUP(C156,$AC$1:$AK$12,5,FALSE))," ",(VLOOKUP(C156,$AC$1:$AK$12,5,FALSE)))</f>
        <v xml:space="preserve"> </v>
      </c>
      <c r="AF156" s="37" t="str">
        <f>IF(ISERROR(VLOOKUP(C156,$AC$1:$AK$12,6,FALSE))," ",(VLOOKUP(C156,$AC$1:$AK$12,6,FALSE)))</f>
        <v xml:space="preserve"> </v>
      </c>
      <c r="AG156" s="37" t="str">
        <f>IF(ISERROR(VLOOKUP(C156,$AC$1:$AK$12,7,FALSE))," ",(VLOOKUP(C156,$AC$1:$AK$12,7,FALSE)))</f>
        <v xml:space="preserve"> </v>
      </c>
      <c r="AH156" s="37" t="str">
        <f>IF(ISERROR(VLOOKUP(C156,$AC$1:$AK$12,8,FALSE))," ",(VLOOKUP(C156,$AC$1:$AK$12,8,FALSE)))</f>
        <v xml:space="preserve"> </v>
      </c>
      <c r="AI156" s="57" t="str">
        <f>IF(ISERROR(VLOOKUP(C156,$AC$1:$AK$12,9,FALSE))," ",(VLOOKUP(C156,$AC$1:$AK$12,9,FALSE)))</f>
        <v xml:space="preserve"> </v>
      </c>
      <c r="AJ156" s="37" t="str">
        <f>IF(ISERROR(VLOOKUP(C156,$AC$1:$AL$12,10,FALSE))," ",(VLOOKUP(C156,$AC$1:$AL$12,10,FALSE)))</f>
        <v xml:space="preserve"> </v>
      </c>
      <c r="AK156" s="173"/>
    </row>
    <row r="157" spans="1:37" s="23" customFormat="1">
      <c r="B157" s="33"/>
      <c r="C157" s="3"/>
      <c r="D157" s="39" t="str">
        <f t="shared" ca="1" si="72"/>
        <v>March</v>
      </c>
      <c r="E157" s="40" t="str">
        <f t="shared" ca="1" si="73"/>
        <v>2024</v>
      </c>
      <c r="F157" s="4"/>
      <c r="G157" s="4"/>
      <c r="H157" s="9"/>
      <c r="I157" s="1"/>
      <c r="J157" s="203"/>
      <c r="K157" s="1"/>
      <c r="L157" s="4"/>
      <c r="M157" s="9"/>
      <c r="N157" s="1"/>
      <c r="O157" s="63"/>
      <c r="P157" s="63"/>
      <c r="Q157" s="4"/>
      <c r="R157" s="261"/>
      <c r="S157" s="261"/>
      <c r="T157" s="41" t="str">
        <f>IF((ISNUMBER(SEARCH("Reimb",Q157))),"Provide original journal document # in next column &gt;&gt;&gt;&gt;","")</f>
        <v/>
      </c>
      <c r="U157" s="1"/>
      <c r="V157" s="44" t="str">
        <f t="shared" ref="V157:V163" si="74">$F$36&amp;" "&amp;$F$38</f>
        <v>JOHN SMITH</v>
      </c>
      <c r="W157" s="42">
        <f t="shared" ref="W157:W163" si="75">$F$39</f>
        <v>1234567890</v>
      </c>
      <c r="X157" s="41" t="str">
        <f t="shared" ref="X157:X163" si="76">$F$40</f>
        <v>JSMITH@UCDAVIS.EDU</v>
      </c>
      <c r="Y157" s="10"/>
      <c r="Z157" s="7"/>
      <c r="AA157" s="10"/>
      <c r="AB157" s="1"/>
      <c r="AC157" s="1"/>
      <c r="AD157" s="1"/>
      <c r="AE157" s="1"/>
      <c r="AF157" s="1"/>
      <c r="AG157" s="1"/>
      <c r="AH157" s="1"/>
      <c r="AI157" s="58"/>
      <c r="AJ157" s="58"/>
      <c r="AK157" s="170"/>
    </row>
    <row r="158" spans="1:37" s="23" customFormat="1">
      <c r="B158" s="33"/>
      <c r="C158" s="43" t="str">
        <f>C156</f>
        <v/>
      </c>
      <c r="D158" s="39" t="str">
        <f t="shared" ca="1" si="72"/>
        <v>March</v>
      </c>
      <c r="E158" s="40" t="str">
        <f t="shared" ca="1" si="73"/>
        <v>2024</v>
      </c>
      <c r="F158" s="4"/>
      <c r="G158" s="4"/>
      <c r="H158" s="9"/>
      <c r="I158" s="1"/>
      <c r="J158" s="202"/>
      <c r="K158" s="4"/>
      <c r="L158" s="4"/>
      <c r="M158" s="9"/>
      <c r="N158" s="1"/>
      <c r="O158" s="63"/>
      <c r="P158" s="63"/>
      <c r="Q158" s="4"/>
      <c r="R158" s="261"/>
      <c r="S158" s="261"/>
      <c r="T158" s="41" t="str">
        <f t="shared" ref="T158:T163" si="77">IF((ISNUMBER(SEARCH("Reimb",Q158))),"Provide original journal document # in next column &gt;&gt;&gt;&gt;","")</f>
        <v/>
      </c>
      <c r="U158" s="1"/>
      <c r="V158" s="44" t="str">
        <f t="shared" si="74"/>
        <v>JOHN SMITH</v>
      </c>
      <c r="W158" s="42">
        <f t="shared" si="75"/>
        <v>1234567890</v>
      </c>
      <c r="X158" s="41" t="str">
        <f t="shared" si="76"/>
        <v>JSMITH@UCDAVIS.EDU</v>
      </c>
      <c r="Y158" s="10"/>
      <c r="Z158" s="7"/>
      <c r="AA158" s="12"/>
      <c r="AB158" s="1"/>
      <c r="AC158" s="1"/>
      <c r="AD158" s="1"/>
      <c r="AE158" s="1"/>
      <c r="AF158" s="1"/>
      <c r="AG158" s="1"/>
      <c r="AH158" s="1"/>
      <c r="AI158" s="58"/>
      <c r="AJ158" s="58"/>
      <c r="AK158" s="170"/>
    </row>
    <row r="159" spans="1:37" s="23" customFormat="1">
      <c r="B159" s="33"/>
      <c r="C159" s="43" t="str">
        <f>C156</f>
        <v/>
      </c>
      <c r="D159" s="39" t="str">
        <f t="shared" ca="1" si="72"/>
        <v>March</v>
      </c>
      <c r="E159" s="40" t="str">
        <f t="shared" ca="1" si="73"/>
        <v>2024</v>
      </c>
      <c r="F159" s="4"/>
      <c r="G159" s="4"/>
      <c r="H159" s="9"/>
      <c r="I159" s="1"/>
      <c r="J159" s="202"/>
      <c r="K159" s="4"/>
      <c r="L159" s="4"/>
      <c r="M159" s="9"/>
      <c r="N159" s="1"/>
      <c r="O159" s="63"/>
      <c r="P159" s="63"/>
      <c r="Q159" s="4"/>
      <c r="R159" s="261"/>
      <c r="S159" s="261"/>
      <c r="T159" s="41" t="str">
        <f t="shared" si="77"/>
        <v/>
      </c>
      <c r="U159" s="1"/>
      <c r="V159" s="44" t="str">
        <f t="shared" si="74"/>
        <v>JOHN SMITH</v>
      </c>
      <c r="W159" s="42">
        <f t="shared" si="75"/>
        <v>1234567890</v>
      </c>
      <c r="X159" s="41" t="str">
        <f t="shared" si="76"/>
        <v>JSMITH@UCDAVIS.EDU</v>
      </c>
      <c r="Y159" s="10"/>
      <c r="Z159" s="7"/>
      <c r="AA159" s="12"/>
      <c r="AB159" s="1"/>
      <c r="AC159" s="1"/>
      <c r="AD159" s="1"/>
      <c r="AE159" s="1"/>
      <c r="AF159" s="1"/>
      <c r="AG159" s="1"/>
      <c r="AH159" s="1"/>
      <c r="AI159" s="58"/>
      <c r="AJ159" s="58"/>
      <c r="AK159" s="170"/>
    </row>
    <row r="160" spans="1:37" s="23" customFormat="1">
      <c r="B160" s="33"/>
      <c r="C160" s="43" t="str">
        <f>C156</f>
        <v/>
      </c>
      <c r="D160" s="39" t="str">
        <f t="shared" ca="1" si="72"/>
        <v>March</v>
      </c>
      <c r="E160" s="40" t="str">
        <f t="shared" ca="1" si="73"/>
        <v>2024</v>
      </c>
      <c r="F160" s="4"/>
      <c r="G160" s="4"/>
      <c r="H160" s="9"/>
      <c r="I160" s="1"/>
      <c r="J160" s="202"/>
      <c r="K160" s="4"/>
      <c r="L160" s="4"/>
      <c r="M160" s="9"/>
      <c r="N160" s="1"/>
      <c r="O160" s="63"/>
      <c r="P160" s="63"/>
      <c r="Q160" s="4"/>
      <c r="R160" s="261"/>
      <c r="S160" s="261"/>
      <c r="T160" s="41" t="str">
        <f t="shared" si="77"/>
        <v/>
      </c>
      <c r="U160" s="1"/>
      <c r="V160" s="44" t="str">
        <f t="shared" si="74"/>
        <v>JOHN SMITH</v>
      </c>
      <c r="W160" s="42">
        <f t="shared" si="75"/>
        <v>1234567890</v>
      </c>
      <c r="X160" s="41" t="str">
        <f t="shared" si="76"/>
        <v>JSMITH@UCDAVIS.EDU</v>
      </c>
      <c r="Y160" s="10"/>
      <c r="Z160" s="7"/>
      <c r="AA160" s="12"/>
      <c r="AB160" s="1"/>
      <c r="AC160" s="1"/>
      <c r="AD160" s="1"/>
      <c r="AE160" s="1"/>
      <c r="AF160" s="1"/>
      <c r="AG160" s="1"/>
      <c r="AH160" s="1"/>
      <c r="AI160" s="58"/>
      <c r="AJ160" s="58"/>
      <c r="AK160" s="170"/>
    </row>
    <row r="161" spans="1:37" s="23" customFormat="1">
      <c r="B161" s="33"/>
      <c r="C161" s="43" t="str">
        <f>C156</f>
        <v/>
      </c>
      <c r="D161" s="39" t="str">
        <f t="shared" ca="1" si="72"/>
        <v>March</v>
      </c>
      <c r="E161" s="40" t="str">
        <f t="shared" ca="1" si="73"/>
        <v>2024</v>
      </c>
      <c r="F161" s="4"/>
      <c r="G161" s="4"/>
      <c r="H161" s="9"/>
      <c r="I161" s="1"/>
      <c r="J161" s="202"/>
      <c r="K161" s="4"/>
      <c r="L161" s="4"/>
      <c r="M161" s="9"/>
      <c r="N161" s="1"/>
      <c r="O161" s="63"/>
      <c r="P161" s="63"/>
      <c r="Q161" s="4"/>
      <c r="R161" s="261"/>
      <c r="S161" s="261"/>
      <c r="T161" s="41" t="str">
        <f t="shared" si="77"/>
        <v/>
      </c>
      <c r="U161" s="1"/>
      <c r="V161" s="44" t="str">
        <f t="shared" si="74"/>
        <v>JOHN SMITH</v>
      </c>
      <c r="W161" s="42">
        <f t="shared" si="75"/>
        <v>1234567890</v>
      </c>
      <c r="X161" s="41" t="str">
        <f t="shared" si="76"/>
        <v>JSMITH@UCDAVIS.EDU</v>
      </c>
      <c r="Y161" s="10"/>
      <c r="Z161" s="7"/>
      <c r="AA161" s="12"/>
      <c r="AB161" s="1"/>
      <c r="AC161" s="1"/>
      <c r="AD161" s="1"/>
      <c r="AE161" s="1"/>
      <c r="AF161" s="1"/>
      <c r="AG161" s="1"/>
      <c r="AH161" s="1"/>
      <c r="AI161" s="58"/>
      <c r="AJ161" s="58"/>
      <c r="AK161" s="170"/>
    </row>
    <row r="162" spans="1:37" s="23" customFormat="1">
      <c r="B162" s="33"/>
      <c r="C162" s="43" t="str">
        <f>C156</f>
        <v/>
      </c>
      <c r="D162" s="39" t="str">
        <f t="shared" ca="1" si="72"/>
        <v>March</v>
      </c>
      <c r="E162" s="40" t="str">
        <f t="shared" ca="1" si="73"/>
        <v>2024</v>
      </c>
      <c r="F162" s="4"/>
      <c r="G162" s="4"/>
      <c r="H162" s="9"/>
      <c r="I162" s="1"/>
      <c r="J162" s="202"/>
      <c r="K162" s="4"/>
      <c r="L162" s="4"/>
      <c r="M162" s="9"/>
      <c r="N162" s="1"/>
      <c r="O162" s="63"/>
      <c r="P162" s="63"/>
      <c r="Q162" s="4"/>
      <c r="R162" s="261"/>
      <c r="S162" s="261"/>
      <c r="T162" s="41" t="str">
        <f t="shared" si="77"/>
        <v/>
      </c>
      <c r="U162" s="1"/>
      <c r="V162" s="44" t="str">
        <f t="shared" si="74"/>
        <v>JOHN SMITH</v>
      </c>
      <c r="W162" s="42">
        <f t="shared" si="75"/>
        <v>1234567890</v>
      </c>
      <c r="X162" s="41" t="str">
        <f t="shared" si="76"/>
        <v>JSMITH@UCDAVIS.EDU</v>
      </c>
      <c r="Y162" s="10"/>
      <c r="Z162" s="7"/>
      <c r="AA162" s="12"/>
      <c r="AB162" s="1"/>
      <c r="AC162" s="1"/>
      <c r="AD162" s="1"/>
      <c r="AE162" s="1"/>
      <c r="AF162" s="1"/>
      <c r="AG162" s="1"/>
      <c r="AH162" s="1"/>
      <c r="AI162" s="58"/>
      <c r="AJ162" s="58"/>
      <c r="AK162" s="170"/>
    </row>
    <row r="163" spans="1:37" s="23" customFormat="1" ht="15.75" thickBot="1">
      <c r="B163" s="33"/>
      <c r="C163" s="45" t="str">
        <f>C156</f>
        <v/>
      </c>
      <c r="D163" s="46" t="str">
        <f t="shared" ca="1" si="72"/>
        <v>March</v>
      </c>
      <c r="E163" s="47" t="str">
        <f t="shared" ca="1" si="73"/>
        <v>2024</v>
      </c>
      <c r="F163" s="5"/>
      <c r="G163" s="5"/>
      <c r="H163" s="6"/>
      <c r="I163" s="2"/>
      <c r="J163" s="205"/>
      <c r="K163" s="5"/>
      <c r="L163" s="5"/>
      <c r="M163" s="6"/>
      <c r="N163" s="2"/>
      <c r="O163" s="64"/>
      <c r="P163" s="64"/>
      <c r="Q163" s="5"/>
      <c r="R163" s="262"/>
      <c r="S163" s="262"/>
      <c r="T163" s="48" t="str">
        <f t="shared" si="77"/>
        <v/>
      </c>
      <c r="U163" s="2"/>
      <c r="V163" s="49" t="str">
        <f t="shared" si="74"/>
        <v>JOHN SMITH</v>
      </c>
      <c r="W163" s="50">
        <f t="shared" si="75"/>
        <v>1234567890</v>
      </c>
      <c r="X163" s="48" t="str">
        <f t="shared" si="76"/>
        <v>JSMITH@UCDAVIS.EDU</v>
      </c>
      <c r="Y163" s="11"/>
      <c r="Z163" s="8"/>
      <c r="AA163" s="11"/>
      <c r="AB163" s="2"/>
      <c r="AC163" s="2"/>
      <c r="AD163" s="2"/>
      <c r="AE163" s="2"/>
      <c r="AF163" s="2"/>
      <c r="AG163" s="2"/>
      <c r="AH163" s="2"/>
      <c r="AI163" s="59"/>
      <c r="AJ163" s="59"/>
      <c r="AK163" s="174"/>
    </row>
    <row r="164" spans="1:37" s="23" customFormat="1" ht="15.75" thickBot="1">
      <c r="B164" s="33"/>
      <c r="C164" s="51"/>
      <c r="D164" s="52"/>
      <c r="E164" s="52"/>
      <c r="F164" s="52"/>
      <c r="G164" s="53"/>
      <c r="H164" s="52"/>
      <c r="I164" s="52"/>
      <c r="J164" s="52"/>
      <c r="K164" s="52"/>
      <c r="L164" s="52"/>
      <c r="M164" s="52"/>
      <c r="N164" s="52"/>
      <c r="O164" s="52"/>
      <c r="P164" s="52"/>
      <c r="Q164" s="52"/>
      <c r="R164" s="52"/>
      <c r="S164" s="260"/>
      <c r="T164" s="52"/>
      <c r="U164" s="52"/>
      <c r="V164" s="52"/>
      <c r="W164" s="54"/>
      <c r="X164" s="52"/>
      <c r="Y164" s="52"/>
      <c r="Z164" s="54"/>
      <c r="AA164" s="52"/>
      <c r="AB164" s="52"/>
      <c r="AC164" s="52"/>
      <c r="AD164" s="52"/>
      <c r="AE164" s="52"/>
      <c r="AF164" s="52"/>
      <c r="AG164" s="52"/>
      <c r="AH164" s="52"/>
      <c r="AI164" s="60"/>
      <c r="AJ164" s="60"/>
      <c r="AK164" s="176"/>
    </row>
    <row r="165" spans="1:37" s="23" customFormat="1">
      <c r="A165" s="33">
        <v>14</v>
      </c>
      <c r="B165" s="33"/>
      <c r="C165" s="34" t="str">
        <f>IF(ISBLANK(C166),"",C166)</f>
        <v/>
      </c>
      <c r="D165" s="35" t="str">
        <f t="shared" ref="D165:D172" ca="1" si="78">$F$44</f>
        <v>March</v>
      </c>
      <c r="E165" s="36" t="str">
        <f t="shared" ref="E165:E172" ca="1" si="79">$N$1</f>
        <v>2024</v>
      </c>
      <c r="F165" s="36">
        <f>IF(OR(R165&gt;0, S165&gt;0), "3110", )</f>
        <v>0</v>
      </c>
      <c r="G165" s="36">
        <f>IF(OR(R165&gt;0, S165&gt;0), "13U10", )</f>
        <v>0</v>
      </c>
      <c r="H165" s="36">
        <f>IF(OR(R165&gt;0, S165&gt;0), "1000002", )</f>
        <v>0</v>
      </c>
      <c r="I165" s="36" t="str">
        <f>IF(ISBLANK(C166),"", IF(OR(R165&gt;=100000, S165&gt;=100000), "102110", VLOOKUP(C165,$D$1:$F$13,2,FALSE)))</f>
        <v/>
      </c>
      <c r="J165" s="36">
        <f>IF(OR(R165&gt;0, S165&gt;0), "00", )</f>
        <v>0</v>
      </c>
      <c r="K165" s="36">
        <f>IF(OR(R165&gt;0, S165&gt;0), "000", )</f>
        <v>0</v>
      </c>
      <c r="L165" s="36">
        <f>IF(OR(R165&gt;0, S165&gt;0), "0000000000", )</f>
        <v>0</v>
      </c>
      <c r="M165" s="36">
        <f>IF(OR(R165&gt;0, S165&gt;0), "000000", )</f>
        <v>0</v>
      </c>
      <c r="N165" s="36">
        <f>IF(OR(R165&gt;0, S165&gt;0), "0000", )</f>
        <v>0</v>
      </c>
      <c r="O165" s="36">
        <f>IF(OR(R165&gt;0, S165&gt;0), "000000", )</f>
        <v>0</v>
      </c>
      <c r="P165" s="36">
        <f>IF(OR(R165&gt;0, S165&gt;0), "000000", )</f>
        <v>0</v>
      </c>
      <c r="Q165" s="36" t="str">
        <f ca="1">"UCD"&amp;" "&amp;D166&amp;" "&amp;"Recharges"&amp;" "&amp;"To"&amp;" "&amp;C166</f>
        <v xml:space="preserve">UCD March Recharges To </v>
      </c>
      <c r="R165" s="259">
        <f>SUM(S166:S172)</f>
        <v>0</v>
      </c>
      <c r="S165" s="259">
        <f>SUM(R166:R172)</f>
        <v>0</v>
      </c>
      <c r="T165" s="37"/>
      <c r="U165" s="37"/>
      <c r="V165" s="37"/>
      <c r="W165" s="38"/>
      <c r="X165" s="37"/>
      <c r="Y165" s="37"/>
      <c r="Z165" s="38"/>
      <c r="AA165" s="37"/>
      <c r="AB165" s="37" t="str">
        <f>IF(ISERROR(VLOOKUP(C165,$AC$1:$AK$12,2,FALSE))," ",(VLOOKUP(C165,$AC$1:$AK$12,2,FALSE)))</f>
        <v xml:space="preserve"> </v>
      </c>
      <c r="AC165" s="37" t="str">
        <f>IF(ISERROR(VLOOKUP(C165,$AC$1:$AK$12,3,FALSE))," ",(VLOOKUP(C165,$AC$1:$AK$12,3,FALSE)))</f>
        <v xml:space="preserve"> </v>
      </c>
      <c r="AD165" s="37" t="str">
        <f>IF(ISERROR(VLOOKUP(C165,$AC$1:$AL$12,4,FALSE))," ",(VLOOKUP(C165,$AC$1:$AL$12,4,FALSE)))</f>
        <v xml:space="preserve"> </v>
      </c>
      <c r="AE165" s="37" t="str">
        <f>IF(ISERROR(VLOOKUP(C165,$AC$1:$AK$12,5,FALSE))," ",(VLOOKUP(C165,$AC$1:$AK$12,5,FALSE)))</f>
        <v xml:space="preserve"> </v>
      </c>
      <c r="AF165" s="37" t="str">
        <f>IF(ISERROR(VLOOKUP(C165,$AC$1:$AK$12,6,FALSE))," ",(VLOOKUP(C165,$AC$1:$AK$12,6,FALSE)))</f>
        <v xml:space="preserve"> </v>
      </c>
      <c r="AG165" s="37" t="str">
        <f>IF(ISERROR(VLOOKUP(C165,$AC$1:$AK$12,7,FALSE))," ",(VLOOKUP(C165,$AC$1:$AK$12,7,FALSE)))</f>
        <v xml:space="preserve"> </v>
      </c>
      <c r="AH165" s="37" t="str">
        <f>IF(ISERROR(VLOOKUP(C165,$AC$1:$AK$12,8,FALSE))," ",(VLOOKUP(C165,$AC$1:$AK$12,8,FALSE)))</f>
        <v xml:space="preserve"> </v>
      </c>
      <c r="AI165" s="57" t="str">
        <f>IF(ISERROR(VLOOKUP(C165,$AC$1:$AK$12,9,FALSE))," ",(VLOOKUP(C165,$AC$1:$AK$12,9,FALSE)))</f>
        <v xml:space="preserve"> </v>
      </c>
      <c r="AJ165" s="37" t="str">
        <f>IF(ISERROR(VLOOKUP(C165,$AC$1:$AL$12,10,FALSE))," ",(VLOOKUP(C165,$AC$1:$AL$12,10,FALSE)))</f>
        <v xml:space="preserve"> </v>
      </c>
      <c r="AK165" s="173"/>
    </row>
    <row r="166" spans="1:37" s="23" customFormat="1">
      <c r="B166" s="33"/>
      <c r="C166" s="3"/>
      <c r="D166" s="39" t="str">
        <f t="shared" ca="1" si="78"/>
        <v>March</v>
      </c>
      <c r="E166" s="40" t="str">
        <f t="shared" ca="1" si="79"/>
        <v>2024</v>
      </c>
      <c r="F166" s="4"/>
      <c r="G166" s="4"/>
      <c r="H166" s="9"/>
      <c r="I166" s="1"/>
      <c r="J166" s="203"/>
      <c r="K166" s="1"/>
      <c r="L166" s="4"/>
      <c r="M166" s="9"/>
      <c r="N166" s="1"/>
      <c r="O166" s="63"/>
      <c r="P166" s="63"/>
      <c r="Q166" s="4"/>
      <c r="R166" s="261"/>
      <c r="S166" s="261"/>
      <c r="T166" s="41" t="str">
        <f>IF((ISNUMBER(SEARCH("Reimb",Q166))),"Provide original journal document # in next column &gt;&gt;&gt;&gt;","")</f>
        <v/>
      </c>
      <c r="U166" s="1"/>
      <c r="V166" s="44" t="str">
        <f t="shared" ref="V166:V172" si="80">$F$36&amp;" "&amp;$F$38</f>
        <v>JOHN SMITH</v>
      </c>
      <c r="W166" s="42">
        <f t="shared" ref="W166:W172" si="81">$F$39</f>
        <v>1234567890</v>
      </c>
      <c r="X166" s="41" t="str">
        <f t="shared" ref="X166:X172" si="82">$F$40</f>
        <v>JSMITH@UCDAVIS.EDU</v>
      </c>
      <c r="Y166" s="10"/>
      <c r="Z166" s="7"/>
      <c r="AA166" s="10"/>
      <c r="AB166" s="1"/>
      <c r="AC166" s="1"/>
      <c r="AD166" s="1"/>
      <c r="AE166" s="1"/>
      <c r="AF166" s="1"/>
      <c r="AG166" s="1"/>
      <c r="AH166" s="1"/>
      <c r="AI166" s="58"/>
      <c r="AJ166" s="58"/>
      <c r="AK166" s="170"/>
    </row>
    <row r="167" spans="1:37" s="23" customFormat="1">
      <c r="B167" s="33"/>
      <c r="C167" s="43" t="str">
        <f>C165</f>
        <v/>
      </c>
      <c r="D167" s="39" t="str">
        <f t="shared" ca="1" si="78"/>
        <v>March</v>
      </c>
      <c r="E167" s="40" t="str">
        <f t="shared" ca="1" si="79"/>
        <v>2024</v>
      </c>
      <c r="F167" s="4"/>
      <c r="G167" s="4"/>
      <c r="H167" s="9"/>
      <c r="I167" s="1"/>
      <c r="J167" s="202"/>
      <c r="K167" s="4"/>
      <c r="L167" s="4"/>
      <c r="M167" s="9"/>
      <c r="N167" s="1"/>
      <c r="O167" s="63"/>
      <c r="P167" s="63"/>
      <c r="Q167" s="4"/>
      <c r="R167" s="261"/>
      <c r="S167" s="261"/>
      <c r="T167" s="41" t="str">
        <f t="shared" ref="T167:T172" si="83">IF((ISNUMBER(SEARCH("Reimb",Q167))),"Provide original journal document # in next column &gt;&gt;&gt;&gt;","")</f>
        <v/>
      </c>
      <c r="U167" s="1"/>
      <c r="V167" s="44" t="str">
        <f t="shared" si="80"/>
        <v>JOHN SMITH</v>
      </c>
      <c r="W167" s="42">
        <f t="shared" si="81"/>
        <v>1234567890</v>
      </c>
      <c r="X167" s="41" t="str">
        <f t="shared" si="82"/>
        <v>JSMITH@UCDAVIS.EDU</v>
      </c>
      <c r="Y167" s="10"/>
      <c r="Z167" s="7"/>
      <c r="AA167" s="12"/>
      <c r="AB167" s="1"/>
      <c r="AC167" s="1"/>
      <c r="AD167" s="1"/>
      <c r="AE167" s="1"/>
      <c r="AF167" s="1"/>
      <c r="AG167" s="1"/>
      <c r="AH167" s="1"/>
      <c r="AI167" s="58"/>
      <c r="AJ167" s="58"/>
      <c r="AK167" s="170"/>
    </row>
    <row r="168" spans="1:37" s="23" customFormat="1">
      <c r="B168" s="33"/>
      <c r="C168" s="43" t="str">
        <f>C165</f>
        <v/>
      </c>
      <c r="D168" s="39" t="str">
        <f t="shared" ca="1" si="78"/>
        <v>March</v>
      </c>
      <c r="E168" s="40" t="str">
        <f t="shared" ca="1" si="79"/>
        <v>2024</v>
      </c>
      <c r="F168" s="4"/>
      <c r="G168" s="4"/>
      <c r="H168" s="9"/>
      <c r="I168" s="1"/>
      <c r="J168" s="202"/>
      <c r="K168" s="4"/>
      <c r="L168" s="4"/>
      <c r="M168" s="9"/>
      <c r="N168" s="1"/>
      <c r="O168" s="63"/>
      <c r="P168" s="63"/>
      <c r="Q168" s="4"/>
      <c r="R168" s="261"/>
      <c r="S168" s="261"/>
      <c r="T168" s="41" t="str">
        <f t="shared" si="83"/>
        <v/>
      </c>
      <c r="U168" s="1"/>
      <c r="V168" s="44" t="str">
        <f t="shared" si="80"/>
        <v>JOHN SMITH</v>
      </c>
      <c r="W168" s="42">
        <f t="shared" si="81"/>
        <v>1234567890</v>
      </c>
      <c r="X168" s="41" t="str">
        <f t="shared" si="82"/>
        <v>JSMITH@UCDAVIS.EDU</v>
      </c>
      <c r="Y168" s="10"/>
      <c r="Z168" s="7"/>
      <c r="AA168" s="12"/>
      <c r="AB168" s="1"/>
      <c r="AC168" s="1"/>
      <c r="AD168" s="1"/>
      <c r="AE168" s="1"/>
      <c r="AF168" s="1"/>
      <c r="AG168" s="1"/>
      <c r="AH168" s="1"/>
      <c r="AI168" s="58"/>
      <c r="AJ168" s="58"/>
      <c r="AK168" s="170"/>
    </row>
    <row r="169" spans="1:37" s="23" customFormat="1">
      <c r="B169" s="33"/>
      <c r="C169" s="43" t="str">
        <f>C165</f>
        <v/>
      </c>
      <c r="D169" s="39" t="str">
        <f t="shared" ca="1" si="78"/>
        <v>March</v>
      </c>
      <c r="E169" s="40" t="str">
        <f t="shared" ca="1" si="79"/>
        <v>2024</v>
      </c>
      <c r="F169" s="4"/>
      <c r="G169" s="4"/>
      <c r="H169" s="9"/>
      <c r="I169" s="1"/>
      <c r="J169" s="202"/>
      <c r="K169" s="4"/>
      <c r="L169" s="4"/>
      <c r="M169" s="9"/>
      <c r="N169" s="1"/>
      <c r="O169" s="63"/>
      <c r="P169" s="63"/>
      <c r="Q169" s="4"/>
      <c r="R169" s="261"/>
      <c r="S169" s="261"/>
      <c r="T169" s="41" t="str">
        <f t="shared" si="83"/>
        <v/>
      </c>
      <c r="U169" s="1"/>
      <c r="V169" s="44" t="str">
        <f t="shared" si="80"/>
        <v>JOHN SMITH</v>
      </c>
      <c r="W169" s="42">
        <f t="shared" si="81"/>
        <v>1234567890</v>
      </c>
      <c r="X169" s="41" t="str">
        <f t="shared" si="82"/>
        <v>JSMITH@UCDAVIS.EDU</v>
      </c>
      <c r="Y169" s="10"/>
      <c r="Z169" s="7"/>
      <c r="AA169" s="12"/>
      <c r="AB169" s="1"/>
      <c r="AC169" s="1"/>
      <c r="AD169" s="1"/>
      <c r="AE169" s="1"/>
      <c r="AF169" s="1"/>
      <c r="AG169" s="1"/>
      <c r="AH169" s="1"/>
      <c r="AI169" s="58"/>
      <c r="AJ169" s="58"/>
      <c r="AK169" s="170"/>
    </row>
    <row r="170" spans="1:37" s="23" customFormat="1">
      <c r="B170" s="33"/>
      <c r="C170" s="43" t="str">
        <f>C165</f>
        <v/>
      </c>
      <c r="D170" s="39" t="str">
        <f t="shared" ca="1" si="78"/>
        <v>March</v>
      </c>
      <c r="E170" s="40" t="str">
        <f t="shared" ca="1" si="79"/>
        <v>2024</v>
      </c>
      <c r="F170" s="4"/>
      <c r="G170" s="4"/>
      <c r="H170" s="9"/>
      <c r="I170" s="1"/>
      <c r="J170" s="202"/>
      <c r="K170" s="4"/>
      <c r="L170" s="4"/>
      <c r="M170" s="9"/>
      <c r="N170" s="1"/>
      <c r="O170" s="63"/>
      <c r="P170" s="63"/>
      <c r="Q170" s="4"/>
      <c r="R170" s="261"/>
      <c r="S170" s="261"/>
      <c r="T170" s="41" t="str">
        <f t="shared" si="83"/>
        <v/>
      </c>
      <c r="U170" s="1"/>
      <c r="V170" s="44" t="str">
        <f t="shared" si="80"/>
        <v>JOHN SMITH</v>
      </c>
      <c r="W170" s="42">
        <f t="shared" si="81"/>
        <v>1234567890</v>
      </c>
      <c r="X170" s="41" t="str">
        <f t="shared" si="82"/>
        <v>JSMITH@UCDAVIS.EDU</v>
      </c>
      <c r="Y170" s="10"/>
      <c r="Z170" s="7"/>
      <c r="AA170" s="12"/>
      <c r="AB170" s="1"/>
      <c r="AC170" s="1"/>
      <c r="AD170" s="1"/>
      <c r="AE170" s="1"/>
      <c r="AF170" s="1"/>
      <c r="AG170" s="1"/>
      <c r="AH170" s="1"/>
      <c r="AI170" s="58"/>
      <c r="AJ170" s="58"/>
      <c r="AK170" s="170"/>
    </row>
    <row r="171" spans="1:37" s="23" customFormat="1">
      <c r="B171" s="33"/>
      <c r="C171" s="43" t="str">
        <f>C165</f>
        <v/>
      </c>
      <c r="D171" s="39" t="str">
        <f t="shared" ca="1" si="78"/>
        <v>March</v>
      </c>
      <c r="E171" s="40" t="str">
        <f t="shared" ca="1" si="79"/>
        <v>2024</v>
      </c>
      <c r="F171" s="4"/>
      <c r="G171" s="4"/>
      <c r="H171" s="9"/>
      <c r="I171" s="1"/>
      <c r="J171" s="202"/>
      <c r="K171" s="4"/>
      <c r="L171" s="4"/>
      <c r="M171" s="9"/>
      <c r="N171" s="1"/>
      <c r="O171" s="63"/>
      <c r="P171" s="63"/>
      <c r="Q171" s="4"/>
      <c r="R171" s="261"/>
      <c r="S171" s="261"/>
      <c r="T171" s="41" t="str">
        <f t="shared" si="83"/>
        <v/>
      </c>
      <c r="U171" s="1"/>
      <c r="V171" s="44" t="str">
        <f t="shared" si="80"/>
        <v>JOHN SMITH</v>
      </c>
      <c r="W171" s="42">
        <f t="shared" si="81"/>
        <v>1234567890</v>
      </c>
      <c r="X171" s="41" t="str">
        <f t="shared" si="82"/>
        <v>JSMITH@UCDAVIS.EDU</v>
      </c>
      <c r="Y171" s="10"/>
      <c r="Z171" s="7"/>
      <c r="AA171" s="12"/>
      <c r="AB171" s="1"/>
      <c r="AC171" s="1"/>
      <c r="AD171" s="1"/>
      <c r="AE171" s="1"/>
      <c r="AF171" s="1"/>
      <c r="AG171" s="1"/>
      <c r="AH171" s="1"/>
      <c r="AI171" s="58"/>
      <c r="AJ171" s="58"/>
      <c r="AK171" s="170"/>
    </row>
    <row r="172" spans="1:37" s="23" customFormat="1" ht="15.75" thickBot="1">
      <c r="B172" s="33"/>
      <c r="C172" s="45" t="str">
        <f>C165</f>
        <v/>
      </c>
      <c r="D172" s="46" t="str">
        <f t="shared" ca="1" si="78"/>
        <v>March</v>
      </c>
      <c r="E172" s="47" t="str">
        <f t="shared" ca="1" si="79"/>
        <v>2024</v>
      </c>
      <c r="F172" s="5"/>
      <c r="G172" s="5"/>
      <c r="H172" s="6"/>
      <c r="I172" s="2"/>
      <c r="J172" s="205"/>
      <c r="K172" s="5"/>
      <c r="L172" s="5"/>
      <c r="M172" s="6"/>
      <c r="N172" s="2"/>
      <c r="O172" s="64"/>
      <c r="P172" s="64"/>
      <c r="Q172" s="5"/>
      <c r="R172" s="262"/>
      <c r="S172" s="262"/>
      <c r="T172" s="48" t="str">
        <f t="shared" si="83"/>
        <v/>
      </c>
      <c r="U172" s="2"/>
      <c r="V172" s="49" t="str">
        <f t="shared" si="80"/>
        <v>JOHN SMITH</v>
      </c>
      <c r="W172" s="50">
        <f t="shared" si="81"/>
        <v>1234567890</v>
      </c>
      <c r="X172" s="48" t="str">
        <f t="shared" si="82"/>
        <v>JSMITH@UCDAVIS.EDU</v>
      </c>
      <c r="Y172" s="11"/>
      <c r="Z172" s="8"/>
      <c r="AA172" s="11"/>
      <c r="AB172" s="2"/>
      <c r="AC172" s="2"/>
      <c r="AD172" s="2"/>
      <c r="AE172" s="2"/>
      <c r="AF172" s="2"/>
      <c r="AG172" s="2"/>
      <c r="AH172" s="2"/>
      <c r="AI172" s="59"/>
      <c r="AJ172" s="59"/>
      <c r="AK172" s="174"/>
    </row>
    <row r="173" spans="1:37" s="23" customFormat="1" ht="15.75" thickBot="1">
      <c r="B173" s="33"/>
      <c r="C173" s="51"/>
      <c r="D173" s="52"/>
      <c r="E173" s="52"/>
      <c r="F173" s="52"/>
      <c r="G173" s="53"/>
      <c r="H173" s="52"/>
      <c r="I173" s="52"/>
      <c r="J173" s="52"/>
      <c r="K173" s="52"/>
      <c r="L173" s="52"/>
      <c r="M173" s="52"/>
      <c r="N173" s="52"/>
      <c r="O173" s="52"/>
      <c r="P173" s="52"/>
      <c r="Q173" s="52"/>
      <c r="R173" s="52"/>
      <c r="S173" s="260"/>
      <c r="T173" s="52"/>
      <c r="U173" s="52"/>
      <c r="V173" s="52"/>
      <c r="W173" s="54"/>
      <c r="X173" s="52"/>
      <c r="Y173" s="52"/>
      <c r="Z173" s="54"/>
      <c r="AA173" s="52"/>
      <c r="AB173" s="52"/>
      <c r="AC173" s="52"/>
      <c r="AD173" s="52"/>
      <c r="AE173" s="52"/>
      <c r="AF173" s="52"/>
      <c r="AG173" s="52"/>
      <c r="AH173" s="52"/>
      <c r="AI173" s="60"/>
      <c r="AJ173" s="60"/>
      <c r="AK173" s="176"/>
    </row>
    <row r="174" spans="1:37" s="23" customFormat="1">
      <c r="A174" s="33">
        <v>15</v>
      </c>
      <c r="B174" s="33"/>
      <c r="C174" s="34" t="str">
        <f>IF(ISBLANK(C175),"",C175)</f>
        <v/>
      </c>
      <c r="D174" s="35" t="str">
        <f t="shared" ref="D174:D181" ca="1" si="84">$F$44</f>
        <v>March</v>
      </c>
      <c r="E174" s="36" t="str">
        <f t="shared" ref="E174:E181" ca="1" si="85">$N$1</f>
        <v>2024</v>
      </c>
      <c r="F174" s="36">
        <f>IF(OR(R174&gt;0, S174&gt;0), "3110", )</f>
        <v>0</v>
      </c>
      <c r="G174" s="36">
        <f>IF(OR(R174&gt;0, S174&gt;0), "13U10", )</f>
        <v>0</v>
      </c>
      <c r="H174" s="36">
        <f>IF(OR(R174&gt;0, S174&gt;0), "1000002", )</f>
        <v>0</v>
      </c>
      <c r="I174" s="36" t="str">
        <f>IF(ISBLANK(C175),"", IF(OR(R174&gt;=100000, S174&gt;=100000), "102110", VLOOKUP(C174,$D$1:$F$13,2,FALSE)))</f>
        <v/>
      </c>
      <c r="J174" s="36">
        <f>IF(OR(R174&gt;0, S174&gt;0), "00", )</f>
        <v>0</v>
      </c>
      <c r="K174" s="36">
        <f>IF(OR(R174&gt;0, S174&gt;0), "000", )</f>
        <v>0</v>
      </c>
      <c r="L174" s="36">
        <f>IF(OR(R174&gt;0, S174&gt;0), "0000000000", )</f>
        <v>0</v>
      </c>
      <c r="M174" s="36">
        <f>IF(OR(R174&gt;0, S174&gt;0), "000000", )</f>
        <v>0</v>
      </c>
      <c r="N174" s="36">
        <f>IF(OR(R174&gt;0, S174&gt;0), "0000", )</f>
        <v>0</v>
      </c>
      <c r="O174" s="36">
        <f>IF(OR(R174&gt;0, S174&gt;0), "000000", )</f>
        <v>0</v>
      </c>
      <c r="P174" s="36">
        <f>IF(OR(R174&gt;0, S174&gt;0), "000000", )</f>
        <v>0</v>
      </c>
      <c r="Q174" s="36" t="str">
        <f ca="1">"UCD"&amp;" "&amp;D175&amp;" "&amp;"Recharges"&amp;" "&amp;"To"&amp;" "&amp;C175</f>
        <v xml:space="preserve">UCD March Recharges To </v>
      </c>
      <c r="R174" s="259">
        <f>SUM(S175:S181)</f>
        <v>0</v>
      </c>
      <c r="S174" s="259">
        <f>SUM(R175:R181)</f>
        <v>0</v>
      </c>
      <c r="T174" s="37"/>
      <c r="U174" s="37"/>
      <c r="V174" s="37"/>
      <c r="W174" s="38"/>
      <c r="X174" s="37"/>
      <c r="Y174" s="37"/>
      <c r="Z174" s="38"/>
      <c r="AA174" s="37"/>
      <c r="AB174" s="37" t="str">
        <f>IF(ISERROR(VLOOKUP(C174,$AC$1:$AK$12,2,FALSE))," ",(VLOOKUP(C174,$AC$1:$AK$12,2,FALSE)))</f>
        <v xml:space="preserve"> </v>
      </c>
      <c r="AC174" s="37" t="str">
        <f>IF(ISERROR(VLOOKUP(C174,$AC$1:$AK$12,3,FALSE))," ",(VLOOKUP(C174,$AC$1:$AK$12,3,FALSE)))</f>
        <v xml:space="preserve"> </v>
      </c>
      <c r="AD174" s="37" t="str">
        <f>IF(ISERROR(VLOOKUP(C174,$AC$1:$AL$12,4,FALSE))," ",(VLOOKUP(C174,$AC$1:$AL$12,4,FALSE)))</f>
        <v xml:space="preserve"> </v>
      </c>
      <c r="AE174" s="37" t="str">
        <f>IF(ISERROR(VLOOKUP(C174,$AC$1:$AK$12,5,FALSE))," ",(VLOOKUP(C174,$AC$1:$AK$12,5,FALSE)))</f>
        <v xml:space="preserve"> </v>
      </c>
      <c r="AF174" s="37" t="str">
        <f>IF(ISERROR(VLOOKUP(C174,$AC$1:$AK$12,6,FALSE))," ",(VLOOKUP(C174,$AC$1:$AK$12,6,FALSE)))</f>
        <v xml:space="preserve"> </v>
      </c>
      <c r="AG174" s="37" t="str">
        <f>IF(ISERROR(VLOOKUP(C174,$AC$1:$AK$12,7,FALSE))," ",(VLOOKUP(C174,$AC$1:$AK$12,7,FALSE)))</f>
        <v xml:space="preserve"> </v>
      </c>
      <c r="AH174" s="37" t="str">
        <f>IF(ISERROR(VLOOKUP(C174,$AC$1:$AK$12,8,FALSE))," ",(VLOOKUP(C174,$AC$1:$AK$12,8,FALSE)))</f>
        <v xml:space="preserve"> </v>
      </c>
      <c r="AI174" s="57" t="str">
        <f>IF(ISERROR(VLOOKUP(C174,$AC$1:$AK$12,9,FALSE))," ",(VLOOKUP(C174,$AC$1:$AK$12,9,FALSE)))</f>
        <v xml:space="preserve"> </v>
      </c>
      <c r="AJ174" s="37" t="str">
        <f>IF(ISERROR(VLOOKUP(C174,$AC$1:$AL$12,10,FALSE))," ",(VLOOKUP(C174,$AC$1:$AL$12,10,FALSE)))</f>
        <v xml:space="preserve"> </v>
      </c>
      <c r="AK174" s="173"/>
    </row>
    <row r="175" spans="1:37" s="23" customFormat="1">
      <c r="B175" s="33"/>
      <c r="C175" s="3"/>
      <c r="D175" s="39" t="str">
        <f t="shared" ca="1" si="84"/>
        <v>March</v>
      </c>
      <c r="E175" s="40" t="str">
        <f t="shared" ca="1" si="85"/>
        <v>2024</v>
      </c>
      <c r="F175" s="4"/>
      <c r="G175" s="4"/>
      <c r="H175" s="9"/>
      <c r="I175" s="1"/>
      <c r="J175" s="203"/>
      <c r="K175" s="1"/>
      <c r="L175" s="4"/>
      <c r="M175" s="9"/>
      <c r="N175" s="1"/>
      <c r="O175" s="63"/>
      <c r="P175" s="63"/>
      <c r="Q175" s="4"/>
      <c r="R175" s="261"/>
      <c r="S175" s="261"/>
      <c r="T175" s="41" t="str">
        <f>IF((ISNUMBER(SEARCH("Reimb",Q175))),"Provide original journal document # in next column &gt;&gt;&gt;&gt;","")</f>
        <v/>
      </c>
      <c r="U175" s="1"/>
      <c r="V175" s="44" t="str">
        <f t="shared" ref="V175:V181" si="86">$F$36&amp;" "&amp;$F$38</f>
        <v>JOHN SMITH</v>
      </c>
      <c r="W175" s="42">
        <f t="shared" ref="W175:W181" si="87">$F$39</f>
        <v>1234567890</v>
      </c>
      <c r="X175" s="41" t="str">
        <f t="shared" ref="X175:X181" si="88">$F$40</f>
        <v>JSMITH@UCDAVIS.EDU</v>
      </c>
      <c r="Y175" s="10"/>
      <c r="Z175" s="7"/>
      <c r="AA175" s="10"/>
      <c r="AB175" s="1"/>
      <c r="AC175" s="1"/>
      <c r="AD175" s="1"/>
      <c r="AE175" s="1"/>
      <c r="AF175" s="1"/>
      <c r="AG175" s="1"/>
      <c r="AH175" s="1"/>
      <c r="AI175" s="58"/>
      <c r="AJ175" s="58"/>
      <c r="AK175" s="170"/>
    </row>
    <row r="176" spans="1:37" s="23" customFormat="1">
      <c r="B176" s="33"/>
      <c r="C176" s="43" t="str">
        <f>C174</f>
        <v/>
      </c>
      <c r="D176" s="39" t="str">
        <f t="shared" ca="1" si="84"/>
        <v>March</v>
      </c>
      <c r="E176" s="40" t="str">
        <f t="shared" ca="1" si="85"/>
        <v>2024</v>
      </c>
      <c r="F176" s="4"/>
      <c r="G176" s="4"/>
      <c r="H176" s="9"/>
      <c r="I176" s="1"/>
      <c r="J176" s="202"/>
      <c r="K176" s="4"/>
      <c r="L176" s="4"/>
      <c r="M176" s="9"/>
      <c r="N176" s="1"/>
      <c r="O176" s="63"/>
      <c r="P176" s="63"/>
      <c r="Q176" s="4"/>
      <c r="R176" s="261"/>
      <c r="S176" s="261"/>
      <c r="T176" s="41" t="str">
        <f t="shared" ref="T176:T181" si="89">IF((ISNUMBER(SEARCH("Reimb",Q176))),"Provide original journal document # in next column &gt;&gt;&gt;&gt;","")</f>
        <v/>
      </c>
      <c r="U176" s="1"/>
      <c r="V176" s="44" t="str">
        <f t="shared" si="86"/>
        <v>JOHN SMITH</v>
      </c>
      <c r="W176" s="42">
        <f t="shared" si="87"/>
        <v>1234567890</v>
      </c>
      <c r="X176" s="41" t="str">
        <f t="shared" si="88"/>
        <v>JSMITH@UCDAVIS.EDU</v>
      </c>
      <c r="Y176" s="10"/>
      <c r="Z176" s="7"/>
      <c r="AA176" s="12"/>
      <c r="AB176" s="1"/>
      <c r="AC176" s="1"/>
      <c r="AD176" s="1"/>
      <c r="AE176" s="1"/>
      <c r="AF176" s="1"/>
      <c r="AG176" s="1"/>
      <c r="AH176" s="1"/>
      <c r="AI176" s="58"/>
      <c r="AJ176" s="58"/>
      <c r="AK176" s="170"/>
    </row>
    <row r="177" spans="1:37" s="23" customFormat="1">
      <c r="B177" s="33"/>
      <c r="C177" s="43" t="str">
        <f>C174</f>
        <v/>
      </c>
      <c r="D177" s="39" t="str">
        <f t="shared" ca="1" si="84"/>
        <v>March</v>
      </c>
      <c r="E177" s="40" t="str">
        <f t="shared" ca="1" si="85"/>
        <v>2024</v>
      </c>
      <c r="F177" s="4"/>
      <c r="G177" s="4"/>
      <c r="H177" s="9"/>
      <c r="I177" s="1"/>
      <c r="J177" s="202"/>
      <c r="K177" s="4"/>
      <c r="L177" s="4"/>
      <c r="M177" s="9"/>
      <c r="N177" s="1"/>
      <c r="O177" s="63"/>
      <c r="P177" s="63"/>
      <c r="Q177" s="4"/>
      <c r="R177" s="261"/>
      <c r="S177" s="261"/>
      <c r="T177" s="41" t="str">
        <f t="shared" si="89"/>
        <v/>
      </c>
      <c r="U177" s="1"/>
      <c r="V177" s="44" t="str">
        <f t="shared" si="86"/>
        <v>JOHN SMITH</v>
      </c>
      <c r="W177" s="42">
        <f t="shared" si="87"/>
        <v>1234567890</v>
      </c>
      <c r="X177" s="41" t="str">
        <f t="shared" si="88"/>
        <v>JSMITH@UCDAVIS.EDU</v>
      </c>
      <c r="Y177" s="10"/>
      <c r="Z177" s="7"/>
      <c r="AA177" s="12"/>
      <c r="AB177" s="1"/>
      <c r="AC177" s="1"/>
      <c r="AD177" s="1"/>
      <c r="AE177" s="1"/>
      <c r="AF177" s="1"/>
      <c r="AG177" s="1"/>
      <c r="AH177" s="1"/>
      <c r="AI177" s="58"/>
      <c r="AJ177" s="58"/>
      <c r="AK177" s="170"/>
    </row>
    <row r="178" spans="1:37" s="23" customFormat="1">
      <c r="B178" s="33"/>
      <c r="C178" s="43" t="str">
        <f>C174</f>
        <v/>
      </c>
      <c r="D178" s="39" t="str">
        <f t="shared" ca="1" si="84"/>
        <v>March</v>
      </c>
      <c r="E178" s="40" t="str">
        <f t="shared" ca="1" si="85"/>
        <v>2024</v>
      </c>
      <c r="F178" s="4"/>
      <c r="G178" s="4"/>
      <c r="H178" s="9"/>
      <c r="I178" s="1"/>
      <c r="J178" s="202"/>
      <c r="K178" s="4"/>
      <c r="L178" s="4"/>
      <c r="M178" s="9"/>
      <c r="N178" s="1"/>
      <c r="O178" s="63"/>
      <c r="P178" s="63"/>
      <c r="Q178" s="4"/>
      <c r="R178" s="261"/>
      <c r="S178" s="261"/>
      <c r="T178" s="41" t="str">
        <f t="shared" si="89"/>
        <v/>
      </c>
      <c r="U178" s="1"/>
      <c r="V178" s="44" t="str">
        <f t="shared" si="86"/>
        <v>JOHN SMITH</v>
      </c>
      <c r="W178" s="42">
        <f t="shared" si="87"/>
        <v>1234567890</v>
      </c>
      <c r="X178" s="41" t="str">
        <f t="shared" si="88"/>
        <v>JSMITH@UCDAVIS.EDU</v>
      </c>
      <c r="Y178" s="10"/>
      <c r="Z178" s="7"/>
      <c r="AA178" s="12"/>
      <c r="AB178" s="1"/>
      <c r="AC178" s="1"/>
      <c r="AD178" s="1"/>
      <c r="AE178" s="1"/>
      <c r="AF178" s="1"/>
      <c r="AG178" s="1"/>
      <c r="AH178" s="1"/>
      <c r="AI178" s="58"/>
      <c r="AJ178" s="58"/>
      <c r="AK178" s="170"/>
    </row>
    <row r="179" spans="1:37" s="23" customFormat="1">
      <c r="B179" s="33"/>
      <c r="C179" s="43" t="str">
        <f>C174</f>
        <v/>
      </c>
      <c r="D179" s="39" t="str">
        <f t="shared" ca="1" si="84"/>
        <v>March</v>
      </c>
      <c r="E179" s="40" t="str">
        <f t="shared" ca="1" si="85"/>
        <v>2024</v>
      </c>
      <c r="F179" s="4"/>
      <c r="G179" s="4"/>
      <c r="H179" s="9"/>
      <c r="I179" s="1"/>
      <c r="J179" s="202"/>
      <c r="K179" s="4"/>
      <c r="L179" s="4"/>
      <c r="M179" s="9"/>
      <c r="N179" s="1"/>
      <c r="O179" s="63"/>
      <c r="P179" s="63"/>
      <c r="Q179" s="4"/>
      <c r="R179" s="261"/>
      <c r="S179" s="261"/>
      <c r="T179" s="41" t="str">
        <f t="shared" si="89"/>
        <v/>
      </c>
      <c r="U179" s="1"/>
      <c r="V179" s="44" t="str">
        <f t="shared" si="86"/>
        <v>JOHN SMITH</v>
      </c>
      <c r="W179" s="42">
        <f t="shared" si="87"/>
        <v>1234567890</v>
      </c>
      <c r="X179" s="41" t="str">
        <f t="shared" si="88"/>
        <v>JSMITH@UCDAVIS.EDU</v>
      </c>
      <c r="Y179" s="10"/>
      <c r="Z179" s="7"/>
      <c r="AA179" s="12"/>
      <c r="AB179" s="1"/>
      <c r="AC179" s="1"/>
      <c r="AD179" s="1"/>
      <c r="AE179" s="1"/>
      <c r="AF179" s="1"/>
      <c r="AG179" s="1"/>
      <c r="AH179" s="1"/>
      <c r="AI179" s="58"/>
      <c r="AJ179" s="58"/>
      <c r="AK179" s="170"/>
    </row>
    <row r="180" spans="1:37" s="23" customFormat="1">
      <c r="B180" s="33"/>
      <c r="C180" s="43" t="str">
        <f>C174</f>
        <v/>
      </c>
      <c r="D180" s="39" t="str">
        <f t="shared" ca="1" si="84"/>
        <v>March</v>
      </c>
      <c r="E180" s="40" t="str">
        <f t="shared" ca="1" si="85"/>
        <v>2024</v>
      </c>
      <c r="F180" s="4"/>
      <c r="G180" s="4"/>
      <c r="H180" s="9"/>
      <c r="I180" s="1"/>
      <c r="J180" s="202"/>
      <c r="K180" s="4"/>
      <c r="L180" s="4"/>
      <c r="M180" s="9"/>
      <c r="N180" s="1"/>
      <c r="O180" s="63"/>
      <c r="P180" s="63"/>
      <c r="Q180" s="4"/>
      <c r="R180" s="261"/>
      <c r="S180" s="261"/>
      <c r="T180" s="41" t="str">
        <f t="shared" si="89"/>
        <v/>
      </c>
      <c r="U180" s="1"/>
      <c r="V180" s="44" t="str">
        <f t="shared" si="86"/>
        <v>JOHN SMITH</v>
      </c>
      <c r="W180" s="42">
        <f t="shared" si="87"/>
        <v>1234567890</v>
      </c>
      <c r="X180" s="41" t="str">
        <f t="shared" si="88"/>
        <v>JSMITH@UCDAVIS.EDU</v>
      </c>
      <c r="Y180" s="10"/>
      <c r="Z180" s="7"/>
      <c r="AA180" s="12"/>
      <c r="AB180" s="1"/>
      <c r="AC180" s="1"/>
      <c r="AD180" s="1"/>
      <c r="AE180" s="1"/>
      <c r="AF180" s="1"/>
      <c r="AG180" s="1"/>
      <c r="AH180" s="1"/>
      <c r="AI180" s="58"/>
      <c r="AJ180" s="58"/>
      <c r="AK180" s="170"/>
    </row>
    <row r="181" spans="1:37" s="23" customFormat="1" ht="15.75" thickBot="1">
      <c r="B181" s="33"/>
      <c r="C181" s="45" t="str">
        <f>C174</f>
        <v/>
      </c>
      <c r="D181" s="46" t="str">
        <f t="shared" ca="1" si="84"/>
        <v>March</v>
      </c>
      <c r="E181" s="47" t="str">
        <f t="shared" ca="1" si="85"/>
        <v>2024</v>
      </c>
      <c r="F181" s="5"/>
      <c r="G181" s="5"/>
      <c r="H181" s="6"/>
      <c r="I181" s="2"/>
      <c r="J181" s="205"/>
      <c r="K181" s="5"/>
      <c r="L181" s="5"/>
      <c r="M181" s="6"/>
      <c r="N181" s="2"/>
      <c r="O181" s="64"/>
      <c r="P181" s="64"/>
      <c r="Q181" s="5"/>
      <c r="R181" s="262"/>
      <c r="S181" s="262"/>
      <c r="T181" s="48" t="str">
        <f t="shared" si="89"/>
        <v/>
      </c>
      <c r="U181" s="2"/>
      <c r="V181" s="49" t="str">
        <f t="shared" si="86"/>
        <v>JOHN SMITH</v>
      </c>
      <c r="W181" s="50">
        <f t="shared" si="87"/>
        <v>1234567890</v>
      </c>
      <c r="X181" s="48" t="str">
        <f t="shared" si="88"/>
        <v>JSMITH@UCDAVIS.EDU</v>
      </c>
      <c r="Y181" s="11"/>
      <c r="Z181" s="8"/>
      <c r="AA181" s="11"/>
      <c r="AB181" s="2"/>
      <c r="AC181" s="2"/>
      <c r="AD181" s="2"/>
      <c r="AE181" s="2"/>
      <c r="AF181" s="2"/>
      <c r="AG181" s="2"/>
      <c r="AH181" s="2"/>
      <c r="AI181" s="59"/>
      <c r="AJ181" s="59"/>
      <c r="AK181" s="174"/>
    </row>
    <row r="182" spans="1:37" s="23" customFormat="1" ht="15.75" thickBot="1">
      <c r="B182" s="33"/>
      <c r="C182" s="51"/>
      <c r="D182" s="52"/>
      <c r="E182" s="52"/>
      <c r="F182" s="52"/>
      <c r="G182" s="53"/>
      <c r="H182" s="52"/>
      <c r="I182" s="52"/>
      <c r="J182" s="52"/>
      <c r="K182" s="52"/>
      <c r="L182" s="52"/>
      <c r="M182" s="52"/>
      <c r="N182" s="52"/>
      <c r="O182" s="52"/>
      <c r="P182" s="52"/>
      <c r="Q182" s="52"/>
      <c r="R182" s="52"/>
      <c r="S182" s="260"/>
      <c r="T182" s="52"/>
      <c r="U182" s="52"/>
      <c r="V182" s="52"/>
      <c r="W182" s="54"/>
      <c r="X182" s="52"/>
      <c r="Y182" s="52"/>
      <c r="Z182" s="54"/>
      <c r="AA182" s="52"/>
      <c r="AB182" s="52"/>
      <c r="AC182" s="52"/>
      <c r="AD182" s="52"/>
      <c r="AE182" s="52"/>
      <c r="AF182" s="52"/>
      <c r="AG182" s="52"/>
      <c r="AH182" s="52"/>
      <c r="AI182" s="60"/>
      <c r="AJ182" s="60"/>
      <c r="AK182" s="176"/>
    </row>
    <row r="183" spans="1:37" s="23" customFormat="1">
      <c r="A183" s="33">
        <v>16</v>
      </c>
      <c r="B183" s="33"/>
      <c r="C183" s="34" t="str">
        <f>IF(ISBLANK(C184),"",C184)</f>
        <v/>
      </c>
      <c r="D183" s="35" t="str">
        <f t="shared" ref="D183:D190" ca="1" si="90">$F$44</f>
        <v>March</v>
      </c>
      <c r="E183" s="36" t="str">
        <f t="shared" ref="E183:E190" ca="1" si="91">$N$1</f>
        <v>2024</v>
      </c>
      <c r="F183" s="36">
        <f>IF(OR(R183&gt;0, S183&gt;0), "3110", )</f>
        <v>0</v>
      </c>
      <c r="G183" s="36">
        <f>IF(OR(R183&gt;0, S183&gt;0), "13U10", )</f>
        <v>0</v>
      </c>
      <c r="H183" s="36">
        <f>IF(OR(R183&gt;0, S183&gt;0), "1000002", )</f>
        <v>0</v>
      </c>
      <c r="I183" s="36" t="str">
        <f>IF(ISBLANK(C184),"", IF(OR(R183&gt;=100000, S183&gt;=100000), "102110", VLOOKUP(C183,$D$1:$F$13,2,FALSE)))</f>
        <v/>
      </c>
      <c r="J183" s="36">
        <f>IF(OR(R183&gt;0, S183&gt;0), "00", )</f>
        <v>0</v>
      </c>
      <c r="K183" s="36">
        <f>IF(OR(R183&gt;0, S183&gt;0), "000", )</f>
        <v>0</v>
      </c>
      <c r="L183" s="36">
        <f>IF(OR(R183&gt;0, S183&gt;0), "0000000000", )</f>
        <v>0</v>
      </c>
      <c r="M183" s="36">
        <f>IF(OR(R183&gt;0, S183&gt;0), "000000", )</f>
        <v>0</v>
      </c>
      <c r="N183" s="36">
        <f>IF(OR(R183&gt;0, S183&gt;0), "0000", )</f>
        <v>0</v>
      </c>
      <c r="O183" s="36">
        <f>IF(OR(R183&gt;0, S183&gt;0), "000000", )</f>
        <v>0</v>
      </c>
      <c r="P183" s="36">
        <f>IF(OR(R183&gt;0, S183&gt;0), "000000", )</f>
        <v>0</v>
      </c>
      <c r="Q183" s="36" t="str">
        <f ca="1">"UCD"&amp;" "&amp;D184&amp;" "&amp;"Recharges"&amp;" "&amp;"To"&amp;" "&amp;C184</f>
        <v xml:space="preserve">UCD March Recharges To </v>
      </c>
      <c r="R183" s="259">
        <f>SUM(S184:S190)</f>
        <v>0</v>
      </c>
      <c r="S183" s="259">
        <f>SUM(R184:R190)</f>
        <v>0</v>
      </c>
      <c r="T183" s="37"/>
      <c r="U183" s="37"/>
      <c r="V183" s="37"/>
      <c r="W183" s="38"/>
      <c r="X183" s="37"/>
      <c r="Y183" s="37"/>
      <c r="Z183" s="38"/>
      <c r="AA183" s="37"/>
      <c r="AB183" s="37" t="str">
        <f>IF(ISERROR(VLOOKUP(C183,$AC$1:$AK$12,2,FALSE))," ",(VLOOKUP(C183,$AC$1:$AK$12,2,FALSE)))</f>
        <v xml:space="preserve"> </v>
      </c>
      <c r="AC183" s="37" t="str">
        <f>IF(ISERROR(VLOOKUP(C183,$AC$1:$AK$12,3,FALSE))," ",(VLOOKUP(C183,$AC$1:$AK$12,3,FALSE)))</f>
        <v xml:space="preserve"> </v>
      </c>
      <c r="AD183" s="37" t="str">
        <f>IF(ISERROR(VLOOKUP(C183,$AC$1:$AL$12,4,FALSE))," ",(VLOOKUP(C183,$AC$1:$AL$12,4,FALSE)))</f>
        <v xml:space="preserve"> </v>
      </c>
      <c r="AE183" s="37" t="str">
        <f>IF(ISERROR(VLOOKUP(C183,$AC$1:$AK$12,5,FALSE))," ",(VLOOKUP(C183,$AC$1:$AK$12,5,FALSE)))</f>
        <v xml:space="preserve"> </v>
      </c>
      <c r="AF183" s="37" t="str">
        <f>IF(ISERROR(VLOOKUP(C183,$AC$1:$AK$12,6,FALSE))," ",(VLOOKUP(C183,$AC$1:$AK$12,6,FALSE)))</f>
        <v xml:space="preserve"> </v>
      </c>
      <c r="AG183" s="37" t="str">
        <f>IF(ISERROR(VLOOKUP(C183,$AC$1:$AK$12,7,FALSE))," ",(VLOOKUP(C183,$AC$1:$AK$12,7,FALSE)))</f>
        <v xml:space="preserve"> </v>
      </c>
      <c r="AH183" s="37" t="str">
        <f>IF(ISERROR(VLOOKUP(C183,$AC$1:$AK$12,8,FALSE))," ",(VLOOKUP(C183,$AC$1:$AK$12,8,FALSE)))</f>
        <v xml:space="preserve"> </v>
      </c>
      <c r="AI183" s="57" t="str">
        <f>IF(ISERROR(VLOOKUP(C183,$AC$1:$AK$12,9,FALSE))," ",(VLOOKUP(C183,$AC$1:$AK$12,9,FALSE)))</f>
        <v xml:space="preserve"> </v>
      </c>
      <c r="AJ183" s="37" t="str">
        <f>IF(ISERROR(VLOOKUP(C183,$AC$1:$AL$12,10,FALSE))," ",(VLOOKUP(C183,$AC$1:$AL$12,10,FALSE)))</f>
        <v xml:space="preserve"> </v>
      </c>
      <c r="AK183" s="173"/>
    </row>
    <row r="184" spans="1:37" s="23" customFormat="1">
      <c r="B184" s="33"/>
      <c r="C184" s="3"/>
      <c r="D184" s="39" t="str">
        <f t="shared" ca="1" si="90"/>
        <v>March</v>
      </c>
      <c r="E184" s="40" t="str">
        <f t="shared" ca="1" si="91"/>
        <v>2024</v>
      </c>
      <c r="F184" s="4"/>
      <c r="G184" s="4"/>
      <c r="H184" s="9"/>
      <c r="I184" s="1"/>
      <c r="J184" s="203"/>
      <c r="K184" s="1"/>
      <c r="L184" s="4"/>
      <c r="M184" s="9"/>
      <c r="N184" s="1"/>
      <c r="O184" s="63"/>
      <c r="P184" s="63"/>
      <c r="Q184" s="4"/>
      <c r="R184" s="261"/>
      <c r="S184" s="261"/>
      <c r="T184" s="41" t="str">
        <f>IF((ISNUMBER(SEARCH("Reimb",Q184))),"Provide original journal document # in next column &gt;&gt;&gt;&gt;","")</f>
        <v/>
      </c>
      <c r="U184" s="1"/>
      <c r="V184" s="44" t="str">
        <f t="shared" ref="V184:V189" si="92">$F$36&amp;" "&amp;$F$38</f>
        <v>JOHN SMITH</v>
      </c>
      <c r="W184" s="42">
        <f t="shared" ref="W184:W190" si="93">$F$39</f>
        <v>1234567890</v>
      </c>
      <c r="X184" s="41" t="str">
        <f t="shared" ref="X184:X190" si="94">$F$40</f>
        <v>JSMITH@UCDAVIS.EDU</v>
      </c>
      <c r="Y184" s="10"/>
      <c r="Z184" s="7"/>
      <c r="AA184" s="10"/>
      <c r="AB184" s="1"/>
      <c r="AC184" s="1"/>
      <c r="AD184" s="1"/>
      <c r="AE184" s="1"/>
      <c r="AF184" s="1"/>
      <c r="AG184" s="1"/>
      <c r="AH184" s="1"/>
      <c r="AI184" s="58"/>
      <c r="AJ184" s="58"/>
      <c r="AK184" s="170"/>
    </row>
    <row r="185" spans="1:37" s="23" customFormat="1">
      <c r="B185" s="33"/>
      <c r="C185" s="43" t="str">
        <f>C183</f>
        <v/>
      </c>
      <c r="D185" s="39" t="str">
        <f t="shared" ca="1" si="90"/>
        <v>March</v>
      </c>
      <c r="E185" s="40" t="str">
        <f t="shared" ca="1" si="91"/>
        <v>2024</v>
      </c>
      <c r="F185" s="4"/>
      <c r="G185" s="4"/>
      <c r="H185" s="9"/>
      <c r="I185" s="1"/>
      <c r="J185" s="202"/>
      <c r="K185" s="4"/>
      <c r="L185" s="4"/>
      <c r="M185" s="9"/>
      <c r="N185" s="1"/>
      <c r="O185" s="63"/>
      <c r="P185" s="63"/>
      <c r="Q185" s="4"/>
      <c r="R185" s="261"/>
      <c r="S185" s="261"/>
      <c r="T185" s="41" t="str">
        <f t="shared" ref="T185:T190" si="95">IF((ISNUMBER(SEARCH("Reimb",Q185))),"Provide original journal document # in next column &gt;&gt;&gt;&gt;","")</f>
        <v/>
      </c>
      <c r="U185" s="1"/>
      <c r="V185" s="44" t="str">
        <f t="shared" si="92"/>
        <v>JOHN SMITH</v>
      </c>
      <c r="W185" s="42">
        <f t="shared" si="93"/>
        <v>1234567890</v>
      </c>
      <c r="X185" s="41" t="str">
        <f t="shared" si="94"/>
        <v>JSMITH@UCDAVIS.EDU</v>
      </c>
      <c r="Y185" s="10"/>
      <c r="Z185" s="7"/>
      <c r="AA185" s="12"/>
      <c r="AB185" s="1"/>
      <c r="AC185" s="1"/>
      <c r="AD185" s="1"/>
      <c r="AE185" s="1"/>
      <c r="AF185" s="1"/>
      <c r="AG185" s="1"/>
      <c r="AH185" s="1"/>
      <c r="AI185" s="58"/>
      <c r="AJ185" s="58"/>
      <c r="AK185" s="170"/>
    </row>
    <row r="186" spans="1:37" s="23" customFormat="1">
      <c r="B186" s="33"/>
      <c r="C186" s="43" t="str">
        <f>C183</f>
        <v/>
      </c>
      <c r="D186" s="39" t="str">
        <f t="shared" ca="1" si="90"/>
        <v>March</v>
      </c>
      <c r="E186" s="40" t="str">
        <f t="shared" ca="1" si="91"/>
        <v>2024</v>
      </c>
      <c r="F186" s="4"/>
      <c r="G186" s="4"/>
      <c r="H186" s="9"/>
      <c r="I186" s="1"/>
      <c r="J186" s="202"/>
      <c r="K186" s="4"/>
      <c r="L186" s="4"/>
      <c r="M186" s="9"/>
      <c r="N186" s="1"/>
      <c r="O186" s="63"/>
      <c r="P186" s="63"/>
      <c r="Q186" s="4"/>
      <c r="R186" s="261"/>
      <c r="S186" s="261"/>
      <c r="T186" s="41" t="str">
        <f t="shared" si="95"/>
        <v/>
      </c>
      <c r="U186" s="1"/>
      <c r="V186" s="44" t="str">
        <f t="shared" si="92"/>
        <v>JOHN SMITH</v>
      </c>
      <c r="W186" s="42">
        <f t="shared" si="93"/>
        <v>1234567890</v>
      </c>
      <c r="X186" s="41" t="str">
        <f t="shared" si="94"/>
        <v>JSMITH@UCDAVIS.EDU</v>
      </c>
      <c r="Y186" s="10"/>
      <c r="Z186" s="7"/>
      <c r="AA186" s="12"/>
      <c r="AB186" s="1"/>
      <c r="AC186" s="1"/>
      <c r="AD186" s="1"/>
      <c r="AE186" s="1"/>
      <c r="AF186" s="1"/>
      <c r="AG186" s="1"/>
      <c r="AH186" s="1"/>
      <c r="AI186" s="58"/>
      <c r="AJ186" s="58"/>
      <c r="AK186" s="170"/>
    </row>
    <row r="187" spans="1:37" s="23" customFormat="1">
      <c r="B187" s="33"/>
      <c r="C187" s="43" t="str">
        <f>C183</f>
        <v/>
      </c>
      <c r="D187" s="39" t="str">
        <f t="shared" ca="1" si="90"/>
        <v>March</v>
      </c>
      <c r="E187" s="40" t="str">
        <f t="shared" ca="1" si="91"/>
        <v>2024</v>
      </c>
      <c r="F187" s="4"/>
      <c r="G187" s="4"/>
      <c r="H187" s="9"/>
      <c r="I187" s="1"/>
      <c r="J187" s="202"/>
      <c r="K187" s="4"/>
      <c r="L187" s="4"/>
      <c r="M187" s="9"/>
      <c r="N187" s="1"/>
      <c r="O187" s="63"/>
      <c r="P187" s="63"/>
      <c r="Q187" s="4"/>
      <c r="R187" s="261"/>
      <c r="S187" s="261"/>
      <c r="T187" s="41" t="str">
        <f t="shared" si="95"/>
        <v/>
      </c>
      <c r="U187" s="1"/>
      <c r="V187" s="44" t="str">
        <f t="shared" si="92"/>
        <v>JOHN SMITH</v>
      </c>
      <c r="W187" s="42">
        <f t="shared" si="93"/>
        <v>1234567890</v>
      </c>
      <c r="X187" s="41" t="str">
        <f t="shared" si="94"/>
        <v>JSMITH@UCDAVIS.EDU</v>
      </c>
      <c r="Y187" s="10"/>
      <c r="Z187" s="7"/>
      <c r="AA187" s="12"/>
      <c r="AB187" s="1"/>
      <c r="AC187" s="1"/>
      <c r="AD187" s="1"/>
      <c r="AE187" s="1"/>
      <c r="AF187" s="1"/>
      <c r="AG187" s="1"/>
      <c r="AH187" s="1"/>
      <c r="AI187" s="58"/>
      <c r="AJ187" s="58"/>
      <c r="AK187" s="170"/>
    </row>
    <row r="188" spans="1:37" s="23" customFormat="1">
      <c r="B188" s="33"/>
      <c r="C188" s="43" t="str">
        <f>C183</f>
        <v/>
      </c>
      <c r="D188" s="39" t="str">
        <f t="shared" ca="1" si="90"/>
        <v>March</v>
      </c>
      <c r="E188" s="40" t="str">
        <f t="shared" ca="1" si="91"/>
        <v>2024</v>
      </c>
      <c r="F188" s="4"/>
      <c r="G188" s="4"/>
      <c r="H188" s="9"/>
      <c r="I188" s="1"/>
      <c r="J188" s="202"/>
      <c r="K188" s="4"/>
      <c r="L188" s="4"/>
      <c r="M188" s="9"/>
      <c r="N188" s="1"/>
      <c r="O188" s="63"/>
      <c r="P188" s="63"/>
      <c r="Q188" s="4"/>
      <c r="R188" s="261"/>
      <c r="S188" s="261"/>
      <c r="T188" s="41" t="str">
        <f t="shared" si="95"/>
        <v/>
      </c>
      <c r="U188" s="1"/>
      <c r="V188" s="44" t="str">
        <f t="shared" si="92"/>
        <v>JOHN SMITH</v>
      </c>
      <c r="W188" s="42">
        <f t="shared" si="93"/>
        <v>1234567890</v>
      </c>
      <c r="X188" s="41" t="str">
        <f t="shared" si="94"/>
        <v>JSMITH@UCDAVIS.EDU</v>
      </c>
      <c r="Y188" s="10"/>
      <c r="Z188" s="7"/>
      <c r="AA188" s="12"/>
      <c r="AB188" s="1"/>
      <c r="AC188" s="1"/>
      <c r="AD188" s="1"/>
      <c r="AE188" s="1"/>
      <c r="AF188" s="1"/>
      <c r="AG188" s="1"/>
      <c r="AH188" s="1"/>
      <c r="AI188" s="58"/>
      <c r="AJ188" s="58"/>
      <c r="AK188" s="170"/>
    </row>
    <row r="189" spans="1:37" s="23" customFormat="1">
      <c r="B189" s="33"/>
      <c r="C189" s="43" t="str">
        <f>C183</f>
        <v/>
      </c>
      <c r="D189" s="39" t="str">
        <f t="shared" ca="1" si="90"/>
        <v>March</v>
      </c>
      <c r="E189" s="40" t="str">
        <f t="shared" ca="1" si="91"/>
        <v>2024</v>
      </c>
      <c r="F189" s="4"/>
      <c r="G189" s="4"/>
      <c r="H189" s="9"/>
      <c r="I189" s="1"/>
      <c r="J189" s="202"/>
      <c r="K189" s="4"/>
      <c r="L189" s="4"/>
      <c r="M189" s="9"/>
      <c r="N189" s="1"/>
      <c r="O189" s="63"/>
      <c r="P189" s="63"/>
      <c r="Q189" s="4"/>
      <c r="R189" s="261"/>
      <c r="S189" s="261"/>
      <c r="T189" s="41" t="str">
        <f t="shared" si="95"/>
        <v/>
      </c>
      <c r="U189" s="1"/>
      <c r="V189" s="44" t="str">
        <f t="shared" si="92"/>
        <v>JOHN SMITH</v>
      </c>
      <c r="W189" s="42">
        <f t="shared" si="93"/>
        <v>1234567890</v>
      </c>
      <c r="X189" s="41" t="str">
        <f t="shared" si="94"/>
        <v>JSMITH@UCDAVIS.EDU</v>
      </c>
      <c r="Y189" s="10"/>
      <c r="Z189" s="7"/>
      <c r="AA189" s="12"/>
      <c r="AB189" s="1"/>
      <c r="AC189" s="1"/>
      <c r="AD189" s="1"/>
      <c r="AE189" s="1"/>
      <c r="AF189" s="1"/>
      <c r="AG189" s="1"/>
      <c r="AH189" s="1"/>
      <c r="AI189" s="58"/>
      <c r="AJ189" s="58"/>
      <c r="AK189" s="170"/>
    </row>
    <row r="190" spans="1:37" s="23" customFormat="1" ht="15.75" thickBot="1">
      <c r="B190" s="33"/>
      <c r="C190" s="45" t="str">
        <f>C183</f>
        <v/>
      </c>
      <c r="D190" s="46" t="str">
        <f t="shared" ca="1" si="90"/>
        <v>March</v>
      </c>
      <c r="E190" s="47" t="str">
        <f t="shared" ca="1" si="91"/>
        <v>2024</v>
      </c>
      <c r="F190" s="5"/>
      <c r="G190" s="5"/>
      <c r="H190" s="6"/>
      <c r="I190" s="2"/>
      <c r="J190" s="205"/>
      <c r="K190" s="5"/>
      <c r="L190" s="5"/>
      <c r="M190" s="6"/>
      <c r="N190" s="2"/>
      <c r="O190" s="64"/>
      <c r="P190" s="64"/>
      <c r="Q190" s="5"/>
      <c r="R190" s="262"/>
      <c r="S190" s="262"/>
      <c r="T190" s="48" t="str">
        <f t="shared" si="95"/>
        <v/>
      </c>
      <c r="U190" s="2"/>
      <c r="V190" s="49"/>
      <c r="W190" s="50">
        <f t="shared" si="93"/>
        <v>1234567890</v>
      </c>
      <c r="X190" s="48" t="str">
        <f t="shared" si="94"/>
        <v>JSMITH@UCDAVIS.EDU</v>
      </c>
      <c r="Y190" s="11"/>
      <c r="Z190" s="8"/>
      <c r="AA190" s="11"/>
      <c r="AB190" s="2"/>
      <c r="AC190" s="2"/>
      <c r="AD190" s="2"/>
      <c r="AE190" s="2"/>
      <c r="AF190" s="2"/>
      <c r="AG190" s="2"/>
      <c r="AH190" s="2"/>
      <c r="AI190" s="59"/>
      <c r="AJ190" s="59"/>
      <c r="AK190" s="174"/>
    </row>
    <row r="191" spans="1:37" s="23" customFormat="1" ht="15.75" thickBot="1">
      <c r="B191" s="33"/>
      <c r="C191" s="51"/>
      <c r="D191" s="52"/>
      <c r="E191" s="52"/>
      <c r="F191" s="52"/>
      <c r="G191" s="53"/>
      <c r="H191" s="52"/>
      <c r="I191" s="52"/>
      <c r="J191" s="52"/>
      <c r="K191" s="52"/>
      <c r="L191" s="52"/>
      <c r="M191" s="52"/>
      <c r="N191" s="52"/>
      <c r="O191" s="52"/>
      <c r="P191" s="52"/>
      <c r="Q191" s="52"/>
      <c r="R191" s="52"/>
      <c r="S191" s="260"/>
      <c r="T191" s="52"/>
      <c r="U191" s="52"/>
      <c r="V191" s="52"/>
      <c r="W191" s="54"/>
      <c r="X191" s="52"/>
      <c r="Y191" s="52"/>
      <c r="Z191" s="54"/>
      <c r="AA191" s="52"/>
      <c r="AB191" s="52"/>
      <c r="AC191" s="52"/>
      <c r="AD191" s="52"/>
      <c r="AE191" s="52"/>
      <c r="AF191" s="52"/>
      <c r="AG191" s="52"/>
      <c r="AH191" s="52"/>
      <c r="AI191" s="60"/>
      <c r="AJ191" s="60"/>
      <c r="AK191" s="176"/>
    </row>
    <row r="192" spans="1:37" s="23" customFormat="1">
      <c r="A192" s="33">
        <v>17</v>
      </c>
      <c r="B192" s="33"/>
      <c r="C192" s="34" t="str">
        <f>IF(ISBLANK(C193),"",C193)</f>
        <v/>
      </c>
      <c r="D192" s="35" t="str">
        <f t="shared" ref="D192:D199" ca="1" si="96">$F$44</f>
        <v>March</v>
      </c>
      <c r="E192" s="36" t="str">
        <f t="shared" ref="E192:E199" ca="1" si="97">$N$1</f>
        <v>2024</v>
      </c>
      <c r="F192" s="36">
        <f>IF(OR(R192&gt;0, S192&gt;0), "3110", )</f>
        <v>0</v>
      </c>
      <c r="G192" s="36">
        <f>IF(OR(R192&gt;0, S192&gt;0), "13U10", )</f>
        <v>0</v>
      </c>
      <c r="H192" s="36">
        <f>IF(OR(R192&gt;0, S192&gt;0), "1000002", )</f>
        <v>0</v>
      </c>
      <c r="I192" s="36" t="str">
        <f>IF(ISBLANK(C193),"", IF(OR(R192&gt;=100000, S192&gt;=100000), "102110", VLOOKUP(C192,$D$1:$F$13,2,FALSE)))</f>
        <v/>
      </c>
      <c r="J192" s="36">
        <f>IF(OR(R192&gt;0, S192&gt;0), "00", )</f>
        <v>0</v>
      </c>
      <c r="K192" s="36">
        <f>IF(OR(R192&gt;0, S192&gt;0), "000", )</f>
        <v>0</v>
      </c>
      <c r="L192" s="36">
        <f>IF(OR(R192&gt;0, S192&gt;0), "0000000000", )</f>
        <v>0</v>
      </c>
      <c r="M192" s="36">
        <f>IF(OR(R192&gt;0, S192&gt;0), "000000", )</f>
        <v>0</v>
      </c>
      <c r="N192" s="36">
        <f>IF(OR(R192&gt;0, S192&gt;0), "0000", )</f>
        <v>0</v>
      </c>
      <c r="O192" s="36">
        <f>IF(OR(R192&gt;0, S192&gt;0), "000000", )</f>
        <v>0</v>
      </c>
      <c r="P192" s="36">
        <f>IF(OR(R192&gt;0, S192&gt;0), "000000", )</f>
        <v>0</v>
      </c>
      <c r="Q192" s="36" t="str">
        <f ca="1">"UCD"&amp;" "&amp;D193&amp;" "&amp;"Recharges"&amp;" "&amp;"To"&amp;" "&amp;C193</f>
        <v xml:space="preserve">UCD March Recharges To </v>
      </c>
      <c r="R192" s="259">
        <f>SUM(S193:S199)</f>
        <v>0</v>
      </c>
      <c r="S192" s="259">
        <f>SUM(R193:R199)</f>
        <v>0</v>
      </c>
      <c r="T192" s="37"/>
      <c r="U192" s="37"/>
      <c r="V192" s="37"/>
      <c r="W192" s="38"/>
      <c r="X192" s="37"/>
      <c r="Y192" s="37"/>
      <c r="Z192" s="38"/>
      <c r="AA192" s="37"/>
      <c r="AB192" s="37" t="str">
        <f>IF(ISERROR(VLOOKUP(C192,$AC$1:$AK$12,2,FALSE))," ",(VLOOKUP(C192,$AC$1:$AK$12,2,FALSE)))</f>
        <v xml:space="preserve"> </v>
      </c>
      <c r="AC192" s="37" t="str">
        <f>IF(ISERROR(VLOOKUP(C192,$AC$1:$AK$12,3,FALSE))," ",(VLOOKUP(C192,$AC$1:$AK$12,3,FALSE)))</f>
        <v xml:space="preserve"> </v>
      </c>
      <c r="AD192" s="37" t="str">
        <f>IF(ISERROR(VLOOKUP(C192,$AC$1:$AL$12,4,FALSE))," ",(VLOOKUP(C192,$AC$1:$AL$12,4,FALSE)))</f>
        <v xml:space="preserve"> </v>
      </c>
      <c r="AE192" s="37" t="str">
        <f>IF(ISERROR(VLOOKUP(C192,$AC$1:$AK$12,5,FALSE))," ",(VLOOKUP(C192,$AC$1:$AK$12,5,FALSE)))</f>
        <v xml:space="preserve"> </v>
      </c>
      <c r="AF192" s="37" t="str">
        <f>IF(ISERROR(VLOOKUP(C192,$AC$1:$AK$12,6,FALSE))," ",(VLOOKUP(C192,$AC$1:$AK$12,6,FALSE)))</f>
        <v xml:space="preserve"> </v>
      </c>
      <c r="AG192" s="37" t="str">
        <f>IF(ISERROR(VLOOKUP(C192,$AC$1:$AK$12,7,FALSE))," ",(VLOOKUP(C192,$AC$1:$AK$12,7,FALSE)))</f>
        <v xml:space="preserve"> </v>
      </c>
      <c r="AH192" s="37" t="str">
        <f>IF(ISERROR(VLOOKUP(C192,$AC$1:$AK$12,8,FALSE))," ",(VLOOKUP(C192,$AC$1:$AK$12,8,FALSE)))</f>
        <v xml:space="preserve"> </v>
      </c>
      <c r="AI192" s="57" t="str">
        <f>IF(ISERROR(VLOOKUP(C192,$AC$1:$AK$12,9,FALSE))," ",(VLOOKUP(C192,$AC$1:$AK$12,9,FALSE)))</f>
        <v xml:space="preserve"> </v>
      </c>
      <c r="AJ192" s="37" t="str">
        <f>IF(ISERROR(VLOOKUP(C192,$AC$1:$AL$12,10,FALSE))," ",(VLOOKUP(C192,$AC$1:$AL$12,10,FALSE)))</f>
        <v xml:space="preserve"> </v>
      </c>
      <c r="AK192" s="173"/>
    </row>
    <row r="193" spans="1:37" s="23" customFormat="1">
      <c r="B193" s="33"/>
      <c r="C193" s="3"/>
      <c r="D193" s="39" t="str">
        <f t="shared" ca="1" si="96"/>
        <v>March</v>
      </c>
      <c r="E193" s="40" t="str">
        <f t="shared" ca="1" si="97"/>
        <v>2024</v>
      </c>
      <c r="F193" s="4"/>
      <c r="G193" s="4"/>
      <c r="H193" s="9"/>
      <c r="I193" s="1"/>
      <c r="J193" s="203"/>
      <c r="K193" s="1"/>
      <c r="L193" s="4"/>
      <c r="M193" s="9"/>
      <c r="N193" s="1"/>
      <c r="O193" s="63"/>
      <c r="P193" s="63"/>
      <c r="Q193" s="4"/>
      <c r="R193" s="261"/>
      <c r="S193" s="261"/>
      <c r="T193" s="41" t="str">
        <f>IF((ISNUMBER(SEARCH("Reimb",Q193))),"Provide original journal document # in next column &gt;&gt;&gt;&gt;","")</f>
        <v/>
      </c>
      <c r="U193" s="1"/>
      <c r="V193" s="44" t="str">
        <f t="shared" ref="V193:V199" si="98">$F$36&amp;" "&amp;$F$38</f>
        <v>JOHN SMITH</v>
      </c>
      <c r="W193" s="42">
        <f t="shared" ref="W193:W199" si="99">$F$39</f>
        <v>1234567890</v>
      </c>
      <c r="X193" s="41" t="str">
        <f t="shared" ref="X193:X199" si="100">$F$40</f>
        <v>JSMITH@UCDAVIS.EDU</v>
      </c>
      <c r="Y193" s="10"/>
      <c r="Z193" s="7"/>
      <c r="AA193" s="10"/>
      <c r="AB193" s="1"/>
      <c r="AC193" s="1"/>
      <c r="AD193" s="1"/>
      <c r="AE193" s="1"/>
      <c r="AF193" s="1"/>
      <c r="AG193" s="1"/>
      <c r="AH193" s="1"/>
      <c r="AI193" s="58"/>
      <c r="AJ193" s="58"/>
      <c r="AK193" s="170"/>
    </row>
    <row r="194" spans="1:37" s="23" customFormat="1">
      <c r="B194" s="33"/>
      <c r="C194" s="43" t="str">
        <f>C192</f>
        <v/>
      </c>
      <c r="D194" s="39" t="str">
        <f t="shared" ca="1" si="96"/>
        <v>March</v>
      </c>
      <c r="E194" s="40" t="str">
        <f t="shared" ca="1" si="97"/>
        <v>2024</v>
      </c>
      <c r="F194" s="4"/>
      <c r="G194" s="4"/>
      <c r="H194" s="9"/>
      <c r="I194" s="1"/>
      <c r="J194" s="202"/>
      <c r="K194" s="4"/>
      <c r="L194" s="4"/>
      <c r="M194" s="9"/>
      <c r="N194" s="1"/>
      <c r="O194" s="63"/>
      <c r="P194" s="63"/>
      <c r="Q194" s="4"/>
      <c r="R194" s="261"/>
      <c r="S194" s="261"/>
      <c r="T194" s="41" t="str">
        <f t="shared" ref="T194:T199" si="101">IF((ISNUMBER(SEARCH("Reimb",Q194))),"Provide original journal document # in next column &gt;&gt;&gt;&gt;","")</f>
        <v/>
      </c>
      <c r="U194" s="1"/>
      <c r="V194" s="44" t="str">
        <f t="shared" si="98"/>
        <v>JOHN SMITH</v>
      </c>
      <c r="W194" s="42">
        <f t="shared" si="99"/>
        <v>1234567890</v>
      </c>
      <c r="X194" s="41" t="str">
        <f t="shared" si="100"/>
        <v>JSMITH@UCDAVIS.EDU</v>
      </c>
      <c r="Y194" s="10"/>
      <c r="Z194" s="7"/>
      <c r="AA194" s="12"/>
      <c r="AB194" s="1"/>
      <c r="AC194" s="1"/>
      <c r="AD194" s="1"/>
      <c r="AE194" s="1"/>
      <c r="AF194" s="1"/>
      <c r="AG194" s="1"/>
      <c r="AH194" s="1"/>
      <c r="AI194" s="58"/>
      <c r="AJ194" s="58"/>
      <c r="AK194" s="170"/>
    </row>
    <row r="195" spans="1:37" s="23" customFormat="1">
      <c r="B195" s="33"/>
      <c r="C195" s="43" t="str">
        <f>C192</f>
        <v/>
      </c>
      <c r="D195" s="39" t="str">
        <f t="shared" ca="1" si="96"/>
        <v>March</v>
      </c>
      <c r="E195" s="40" t="str">
        <f t="shared" ca="1" si="97"/>
        <v>2024</v>
      </c>
      <c r="F195" s="4"/>
      <c r="G195" s="4"/>
      <c r="H195" s="9"/>
      <c r="I195" s="1"/>
      <c r="J195" s="202"/>
      <c r="K195" s="4"/>
      <c r="L195" s="4"/>
      <c r="M195" s="9"/>
      <c r="N195" s="1"/>
      <c r="O195" s="63"/>
      <c r="P195" s="63"/>
      <c r="Q195" s="4"/>
      <c r="R195" s="261"/>
      <c r="S195" s="261"/>
      <c r="T195" s="41" t="str">
        <f t="shared" si="101"/>
        <v/>
      </c>
      <c r="U195" s="1"/>
      <c r="V195" s="44" t="str">
        <f t="shared" si="98"/>
        <v>JOHN SMITH</v>
      </c>
      <c r="W195" s="42">
        <f t="shared" si="99"/>
        <v>1234567890</v>
      </c>
      <c r="X195" s="41" t="str">
        <f t="shared" si="100"/>
        <v>JSMITH@UCDAVIS.EDU</v>
      </c>
      <c r="Y195" s="10"/>
      <c r="Z195" s="7"/>
      <c r="AA195" s="12"/>
      <c r="AB195" s="1"/>
      <c r="AC195" s="1"/>
      <c r="AD195" s="1"/>
      <c r="AE195" s="1"/>
      <c r="AF195" s="1"/>
      <c r="AG195" s="1"/>
      <c r="AH195" s="1"/>
      <c r="AI195" s="58"/>
      <c r="AJ195" s="58"/>
      <c r="AK195" s="170"/>
    </row>
    <row r="196" spans="1:37" s="23" customFormat="1">
      <c r="B196" s="33"/>
      <c r="C196" s="43" t="str">
        <f>C192</f>
        <v/>
      </c>
      <c r="D196" s="39" t="str">
        <f t="shared" ca="1" si="96"/>
        <v>March</v>
      </c>
      <c r="E196" s="40" t="str">
        <f t="shared" ca="1" si="97"/>
        <v>2024</v>
      </c>
      <c r="F196" s="4"/>
      <c r="G196" s="4"/>
      <c r="H196" s="9"/>
      <c r="I196" s="1"/>
      <c r="J196" s="202"/>
      <c r="K196" s="4"/>
      <c r="L196" s="4"/>
      <c r="M196" s="9"/>
      <c r="N196" s="1"/>
      <c r="O196" s="63"/>
      <c r="P196" s="63"/>
      <c r="Q196" s="4"/>
      <c r="R196" s="261"/>
      <c r="S196" s="261"/>
      <c r="T196" s="41" t="str">
        <f t="shared" si="101"/>
        <v/>
      </c>
      <c r="U196" s="1"/>
      <c r="V196" s="44" t="str">
        <f t="shared" si="98"/>
        <v>JOHN SMITH</v>
      </c>
      <c r="W196" s="42">
        <f t="shared" si="99"/>
        <v>1234567890</v>
      </c>
      <c r="X196" s="41" t="str">
        <f t="shared" si="100"/>
        <v>JSMITH@UCDAVIS.EDU</v>
      </c>
      <c r="Y196" s="10"/>
      <c r="Z196" s="7"/>
      <c r="AA196" s="12"/>
      <c r="AB196" s="1"/>
      <c r="AC196" s="1"/>
      <c r="AD196" s="1"/>
      <c r="AE196" s="1"/>
      <c r="AF196" s="1"/>
      <c r="AG196" s="1"/>
      <c r="AH196" s="1"/>
      <c r="AI196" s="58"/>
      <c r="AJ196" s="58"/>
      <c r="AK196" s="170"/>
    </row>
    <row r="197" spans="1:37" s="23" customFormat="1">
      <c r="B197" s="33"/>
      <c r="C197" s="43" t="str">
        <f>C192</f>
        <v/>
      </c>
      <c r="D197" s="39" t="str">
        <f t="shared" ca="1" si="96"/>
        <v>March</v>
      </c>
      <c r="E197" s="40" t="str">
        <f t="shared" ca="1" si="97"/>
        <v>2024</v>
      </c>
      <c r="F197" s="4"/>
      <c r="G197" s="4"/>
      <c r="H197" s="9"/>
      <c r="I197" s="1"/>
      <c r="J197" s="202"/>
      <c r="K197" s="4"/>
      <c r="L197" s="4"/>
      <c r="M197" s="9"/>
      <c r="N197" s="1"/>
      <c r="O197" s="63"/>
      <c r="P197" s="63"/>
      <c r="Q197" s="4"/>
      <c r="R197" s="261"/>
      <c r="S197" s="261"/>
      <c r="T197" s="41" t="str">
        <f t="shared" si="101"/>
        <v/>
      </c>
      <c r="U197" s="1"/>
      <c r="V197" s="44" t="str">
        <f t="shared" si="98"/>
        <v>JOHN SMITH</v>
      </c>
      <c r="W197" s="42">
        <f t="shared" si="99"/>
        <v>1234567890</v>
      </c>
      <c r="X197" s="41" t="str">
        <f t="shared" si="100"/>
        <v>JSMITH@UCDAVIS.EDU</v>
      </c>
      <c r="Y197" s="10"/>
      <c r="Z197" s="7"/>
      <c r="AA197" s="12"/>
      <c r="AB197" s="1"/>
      <c r="AC197" s="1"/>
      <c r="AD197" s="1"/>
      <c r="AE197" s="1"/>
      <c r="AF197" s="1"/>
      <c r="AG197" s="1"/>
      <c r="AH197" s="1"/>
      <c r="AI197" s="58"/>
      <c r="AJ197" s="58"/>
      <c r="AK197" s="170"/>
    </row>
    <row r="198" spans="1:37" s="23" customFormat="1">
      <c r="B198" s="33"/>
      <c r="C198" s="43" t="str">
        <f>C192</f>
        <v/>
      </c>
      <c r="D198" s="39" t="str">
        <f t="shared" ca="1" si="96"/>
        <v>March</v>
      </c>
      <c r="E198" s="40" t="str">
        <f t="shared" ca="1" si="97"/>
        <v>2024</v>
      </c>
      <c r="F198" s="4"/>
      <c r="G198" s="4"/>
      <c r="H198" s="9"/>
      <c r="I198" s="1"/>
      <c r="J198" s="202"/>
      <c r="K198" s="4"/>
      <c r="L198" s="4"/>
      <c r="M198" s="9"/>
      <c r="N198" s="1"/>
      <c r="O198" s="63"/>
      <c r="P198" s="63"/>
      <c r="Q198" s="4"/>
      <c r="R198" s="261"/>
      <c r="S198" s="261"/>
      <c r="T198" s="41" t="str">
        <f t="shared" si="101"/>
        <v/>
      </c>
      <c r="U198" s="1"/>
      <c r="V198" s="44" t="str">
        <f t="shared" si="98"/>
        <v>JOHN SMITH</v>
      </c>
      <c r="W198" s="42">
        <f t="shared" si="99"/>
        <v>1234567890</v>
      </c>
      <c r="X198" s="41" t="str">
        <f t="shared" si="100"/>
        <v>JSMITH@UCDAVIS.EDU</v>
      </c>
      <c r="Y198" s="10"/>
      <c r="Z198" s="7"/>
      <c r="AA198" s="12"/>
      <c r="AB198" s="1"/>
      <c r="AC198" s="1"/>
      <c r="AD198" s="1"/>
      <c r="AE198" s="1"/>
      <c r="AF198" s="1"/>
      <c r="AG198" s="1"/>
      <c r="AH198" s="1"/>
      <c r="AI198" s="58"/>
      <c r="AJ198" s="58"/>
      <c r="AK198" s="170"/>
    </row>
    <row r="199" spans="1:37" s="23" customFormat="1" ht="15.75" thickBot="1">
      <c r="B199" s="33"/>
      <c r="C199" s="45" t="str">
        <f>C192</f>
        <v/>
      </c>
      <c r="D199" s="46" t="str">
        <f t="shared" ca="1" si="96"/>
        <v>March</v>
      </c>
      <c r="E199" s="47" t="str">
        <f t="shared" ca="1" si="97"/>
        <v>2024</v>
      </c>
      <c r="F199" s="5"/>
      <c r="G199" s="5"/>
      <c r="H199" s="6"/>
      <c r="I199" s="2"/>
      <c r="J199" s="205"/>
      <c r="K199" s="5"/>
      <c r="L199" s="5"/>
      <c r="M199" s="6"/>
      <c r="N199" s="2"/>
      <c r="O199" s="64"/>
      <c r="P199" s="64"/>
      <c r="Q199" s="5"/>
      <c r="R199" s="262"/>
      <c r="S199" s="262"/>
      <c r="T199" s="48" t="str">
        <f t="shared" si="101"/>
        <v/>
      </c>
      <c r="U199" s="2"/>
      <c r="V199" s="49" t="str">
        <f t="shared" si="98"/>
        <v>JOHN SMITH</v>
      </c>
      <c r="W199" s="50">
        <f t="shared" si="99"/>
        <v>1234567890</v>
      </c>
      <c r="X199" s="48" t="str">
        <f t="shared" si="100"/>
        <v>JSMITH@UCDAVIS.EDU</v>
      </c>
      <c r="Y199" s="11"/>
      <c r="Z199" s="8"/>
      <c r="AA199" s="11"/>
      <c r="AB199" s="2"/>
      <c r="AC199" s="2"/>
      <c r="AD199" s="2"/>
      <c r="AE199" s="2"/>
      <c r="AF199" s="2"/>
      <c r="AG199" s="2"/>
      <c r="AH199" s="2"/>
      <c r="AI199" s="59"/>
      <c r="AJ199" s="59"/>
      <c r="AK199" s="174"/>
    </row>
    <row r="200" spans="1:37" s="23" customFormat="1" ht="15.75" thickBot="1">
      <c r="B200" s="33"/>
      <c r="C200" s="51"/>
      <c r="D200" s="52"/>
      <c r="E200" s="52"/>
      <c r="F200" s="52"/>
      <c r="G200" s="53"/>
      <c r="H200" s="52"/>
      <c r="I200" s="52"/>
      <c r="J200" s="52"/>
      <c r="K200" s="52"/>
      <c r="L200" s="52"/>
      <c r="M200" s="52"/>
      <c r="N200" s="52"/>
      <c r="O200" s="52"/>
      <c r="P200" s="52"/>
      <c r="Q200" s="52"/>
      <c r="R200" s="52"/>
      <c r="S200" s="260"/>
      <c r="T200" s="52"/>
      <c r="U200" s="52"/>
      <c r="V200" s="52"/>
      <c r="W200" s="54"/>
      <c r="X200" s="52"/>
      <c r="Y200" s="52"/>
      <c r="Z200" s="54"/>
      <c r="AA200" s="52"/>
      <c r="AB200" s="52"/>
      <c r="AC200" s="52"/>
      <c r="AD200" s="52"/>
      <c r="AE200" s="52"/>
      <c r="AF200" s="52"/>
      <c r="AG200" s="52"/>
      <c r="AH200" s="52"/>
      <c r="AI200" s="60"/>
      <c r="AJ200" s="60"/>
      <c r="AK200" s="176"/>
    </row>
    <row r="201" spans="1:37" s="23" customFormat="1">
      <c r="A201" s="33">
        <v>18</v>
      </c>
      <c r="B201" s="33"/>
      <c r="C201" s="34" t="str">
        <f>IF(ISBLANK(C202),"",C202)</f>
        <v/>
      </c>
      <c r="D201" s="35" t="str">
        <f t="shared" ref="D201:D208" ca="1" si="102">$F$44</f>
        <v>March</v>
      </c>
      <c r="E201" s="36" t="str">
        <f t="shared" ref="E201:E208" ca="1" si="103">$N$1</f>
        <v>2024</v>
      </c>
      <c r="F201" s="36">
        <f>IF(OR(R201&gt;0, S201&gt;0), "3110", )</f>
        <v>0</v>
      </c>
      <c r="G201" s="36">
        <f>IF(OR(R201&gt;0, S201&gt;0), "13U10", )</f>
        <v>0</v>
      </c>
      <c r="H201" s="36">
        <f>IF(OR(R201&gt;0, S201&gt;0), "1000002", )</f>
        <v>0</v>
      </c>
      <c r="I201" s="36" t="str">
        <f>IF(ISBLANK(C202),"", IF(OR(R201&gt;=100000, S201&gt;=100000), "102110", VLOOKUP(C201,$D$1:$F$13,2,FALSE)))</f>
        <v/>
      </c>
      <c r="J201" s="36">
        <f>IF(OR(R201&gt;0, S201&gt;0), "00", )</f>
        <v>0</v>
      </c>
      <c r="K201" s="36">
        <f>IF(OR(R201&gt;0, S201&gt;0), "000", )</f>
        <v>0</v>
      </c>
      <c r="L201" s="36">
        <f>IF(OR(R201&gt;0, S201&gt;0), "0000000000", )</f>
        <v>0</v>
      </c>
      <c r="M201" s="36">
        <f>IF(OR(R201&gt;0, S201&gt;0), "000000", )</f>
        <v>0</v>
      </c>
      <c r="N201" s="36">
        <f>IF(OR(R201&gt;0, S201&gt;0), "0000", )</f>
        <v>0</v>
      </c>
      <c r="O201" s="36">
        <f>IF(OR(R201&gt;0, S201&gt;0), "000000", )</f>
        <v>0</v>
      </c>
      <c r="P201" s="36">
        <f>IF(OR(R201&gt;0, S201&gt;0), "000000", )</f>
        <v>0</v>
      </c>
      <c r="Q201" s="36" t="str">
        <f ca="1">"UCD"&amp;" "&amp;D202&amp;" "&amp;"Recharges"&amp;" "&amp;"To"&amp;" "&amp;C202</f>
        <v xml:space="preserve">UCD March Recharges To </v>
      </c>
      <c r="R201" s="259">
        <f>SUM(S202:S208)</f>
        <v>0</v>
      </c>
      <c r="S201" s="259">
        <f>SUM(R202:R208)</f>
        <v>0</v>
      </c>
      <c r="T201" s="37"/>
      <c r="U201" s="37"/>
      <c r="V201" s="37"/>
      <c r="W201" s="38"/>
      <c r="X201" s="37"/>
      <c r="Y201" s="37"/>
      <c r="Z201" s="38"/>
      <c r="AA201" s="37"/>
      <c r="AB201" s="37" t="str">
        <f>IF(ISERROR(VLOOKUP(C201,$AC$1:$AK$12,2,FALSE))," ",(VLOOKUP(C201,$AC$1:$AK$12,2,FALSE)))</f>
        <v xml:space="preserve"> </v>
      </c>
      <c r="AC201" s="37" t="str">
        <f>IF(ISERROR(VLOOKUP(C201,$AC$1:$AK$12,3,FALSE))," ",(VLOOKUP(C201,$AC$1:$AK$12,3,FALSE)))</f>
        <v xml:space="preserve"> </v>
      </c>
      <c r="AD201" s="37" t="str">
        <f>IF(ISERROR(VLOOKUP(C201,$AC$1:$AL$12,4,FALSE))," ",(VLOOKUP(C201,$AC$1:$AL$12,4,FALSE)))</f>
        <v xml:space="preserve"> </v>
      </c>
      <c r="AE201" s="37" t="str">
        <f>IF(ISERROR(VLOOKUP(C201,$AC$1:$AK$12,5,FALSE))," ",(VLOOKUP(C201,$AC$1:$AK$12,5,FALSE)))</f>
        <v xml:space="preserve"> </v>
      </c>
      <c r="AF201" s="37" t="str">
        <f>IF(ISERROR(VLOOKUP(C201,$AC$1:$AK$12,6,FALSE))," ",(VLOOKUP(C201,$AC$1:$AK$12,6,FALSE)))</f>
        <v xml:space="preserve"> </v>
      </c>
      <c r="AG201" s="37" t="str">
        <f>IF(ISERROR(VLOOKUP(C201,$AC$1:$AK$12,7,FALSE))," ",(VLOOKUP(C201,$AC$1:$AK$12,7,FALSE)))</f>
        <v xml:space="preserve"> </v>
      </c>
      <c r="AH201" s="37" t="str">
        <f>IF(ISERROR(VLOOKUP(C201,$AC$1:$AK$12,8,FALSE))," ",(VLOOKUP(C201,$AC$1:$AK$12,8,FALSE)))</f>
        <v xml:space="preserve"> </v>
      </c>
      <c r="AI201" s="57" t="str">
        <f>IF(ISERROR(VLOOKUP(C201,$AC$1:$AK$12,9,FALSE))," ",(VLOOKUP(C201,$AC$1:$AK$12,9,FALSE)))</f>
        <v xml:space="preserve"> </v>
      </c>
      <c r="AJ201" s="37" t="str">
        <f>IF(ISERROR(VLOOKUP(C201,$AC$1:$AL$12,10,FALSE))," ",(VLOOKUP(C201,$AC$1:$AL$12,10,FALSE)))</f>
        <v xml:space="preserve"> </v>
      </c>
      <c r="AK201" s="173"/>
    </row>
    <row r="202" spans="1:37" s="23" customFormat="1">
      <c r="B202" s="33"/>
      <c r="C202" s="3"/>
      <c r="D202" s="39" t="str">
        <f t="shared" ca="1" si="102"/>
        <v>March</v>
      </c>
      <c r="E202" s="40" t="str">
        <f t="shared" ca="1" si="103"/>
        <v>2024</v>
      </c>
      <c r="F202" s="4"/>
      <c r="G202" s="4"/>
      <c r="H202" s="9"/>
      <c r="I202" s="1"/>
      <c r="J202" s="203"/>
      <c r="K202" s="1"/>
      <c r="L202" s="4"/>
      <c r="M202" s="9"/>
      <c r="N202" s="1"/>
      <c r="O202" s="63"/>
      <c r="P202" s="63"/>
      <c r="Q202" s="4"/>
      <c r="R202" s="261"/>
      <c r="S202" s="261"/>
      <c r="T202" s="41" t="str">
        <f>IF((ISNUMBER(SEARCH("Reimb",Q202))),"Provide original journal document # in next column &gt;&gt;&gt;&gt;","")</f>
        <v/>
      </c>
      <c r="U202" s="1"/>
      <c r="V202" s="44" t="str">
        <f t="shared" ref="V202:V208" si="104">$F$36&amp;" "&amp;$F$38</f>
        <v>JOHN SMITH</v>
      </c>
      <c r="W202" s="42">
        <f t="shared" ref="W202:W208" si="105">$F$39</f>
        <v>1234567890</v>
      </c>
      <c r="X202" s="41" t="str">
        <f t="shared" ref="X202:X208" si="106">$F$40</f>
        <v>JSMITH@UCDAVIS.EDU</v>
      </c>
      <c r="Y202" s="10"/>
      <c r="Z202" s="7"/>
      <c r="AA202" s="10"/>
      <c r="AB202" s="1"/>
      <c r="AC202" s="1"/>
      <c r="AD202" s="1"/>
      <c r="AE202" s="1"/>
      <c r="AF202" s="1"/>
      <c r="AG202" s="1"/>
      <c r="AH202" s="1"/>
      <c r="AI202" s="58"/>
      <c r="AJ202" s="58"/>
      <c r="AK202" s="170"/>
    </row>
    <row r="203" spans="1:37" s="23" customFormat="1">
      <c r="B203" s="33"/>
      <c r="C203" s="43" t="str">
        <f>C201</f>
        <v/>
      </c>
      <c r="D203" s="39" t="str">
        <f t="shared" ca="1" si="102"/>
        <v>March</v>
      </c>
      <c r="E203" s="40" t="str">
        <f t="shared" ca="1" si="103"/>
        <v>2024</v>
      </c>
      <c r="F203" s="4"/>
      <c r="G203" s="4"/>
      <c r="H203" s="9"/>
      <c r="I203" s="1"/>
      <c r="J203" s="202"/>
      <c r="K203" s="4"/>
      <c r="L203" s="4"/>
      <c r="M203" s="9"/>
      <c r="N203" s="1"/>
      <c r="O203" s="63"/>
      <c r="P203" s="63"/>
      <c r="Q203" s="4"/>
      <c r="R203" s="261"/>
      <c r="S203" s="261"/>
      <c r="T203" s="41" t="str">
        <f t="shared" ref="T203:T208" si="107">IF((ISNUMBER(SEARCH("Reimb",Q203))),"Provide original journal document # in next column &gt;&gt;&gt;&gt;","")</f>
        <v/>
      </c>
      <c r="U203" s="1"/>
      <c r="V203" s="44" t="str">
        <f t="shared" si="104"/>
        <v>JOHN SMITH</v>
      </c>
      <c r="W203" s="42">
        <f t="shared" si="105"/>
        <v>1234567890</v>
      </c>
      <c r="X203" s="41" t="str">
        <f t="shared" si="106"/>
        <v>JSMITH@UCDAVIS.EDU</v>
      </c>
      <c r="Y203" s="10"/>
      <c r="Z203" s="7"/>
      <c r="AA203" s="12"/>
      <c r="AB203" s="1"/>
      <c r="AC203" s="1"/>
      <c r="AD203" s="1"/>
      <c r="AE203" s="1"/>
      <c r="AF203" s="1"/>
      <c r="AG203" s="1"/>
      <c r="AH203" s="1"/>
      <c r="AI203" s="58"/>
      <c r="AJ203" s="58"/>
      <c r="AK203" s="170"/>
    </row>
    <row r="204" spans="1:37" s="23" customFormat="1">
      <c r="B204" s="33"/>
      <c r="C204" s="43" t="str">
        <f>C201</f>
        <v/>
      </c>
      <c r="D204" s="39" t="str">
        <f t="shared" ca="1" si="102"/>
        <v>March</v>
      </c>
      <c r="E204" s="40" t="str">
        <f t="shared" ca="1" si="103"/>
        <v>2024</v>
      </c>
      <c r="F204" s="4"/>
      <c r="G204" s="4"/>
      <c r="H204" s="9"/>
      <c r="I204" s="1"/>
      <c r="J204" s="202"/>
      <c r="K204" s="4"/>
      <c r="L204" s="4"/>
      <c r="M204" s="9"/>
      <c r="N204" s="1"/>
      <c r="O204" s="63"/>
      <c r="P204" s="63"/>
      <c r="Q204" s="4"/>
      <c r="R204" s="261"/>
      <c r="S204" s="261"/>
      <c r="T204" s="41" t="str">
        <f t="shared" si="107"/>
        <v/>
      </c>
      <c r="U204" s="1"/>
      <c r="V204" s="44" t="str">
        <f t="shared" si="104"/>
        <v>JOHN SMITH</v>
      </c>
      <c r="W204" s="42">
        <f t="shared" si="105"/>
        <v>1234567890</v>
      </c>
      <c r="X204" s="41" t="str">
        <f t="shared" si="106"/>
        <v>JSMITH@UCDAVIS.EDU</v>
      </c>
      <c r="Y204" s="10"/>
      <c r="Z204" s="7"/>
      <c r="AA204" s="12"/>
      <c r="AB204" s="1"/>
      <c r="AC204" s="1"/>
      <c r="AD204" s="1"/>
      <c r="AE204" s="1"/>
      <c r="AF204" s="1"/>
      <c r="AG204" s="1"/>
      <c r="AH204" s="1"/>
      <c r="AI204" s="58"/>
      <c r="AJ204" s="58"/>
      <c r="AK204" s="170"/>
    </row>
    <row r="205" spans="1:37" s="23" customFormat="1">
      <c r="B205" s="33"/>
      <c r="C205" s="43" t="str">
        <f>C201</f>
        <v/>
      </c>
      <c r="D205" s="39" t="str">
        <f t="shared" ca="1" si="102"/>
        <v>March</v>
      </c>
      <c r="E205" s="40" t="str">
        <f t="shared" ca="1" si="103"/>
        <v>2024</v>
      </c>
      <c r="F205" s="4"/>
      <c r="G205" s="4"/>
      <c r="H205" s="9"/>
      <c r="I205" s="1"/>
      <c r="J205" s="202"/>
      <c r="K205" s="4"/>
      <c r="L205" s="4"/>
      <c r="M205" s="9"/>
      <c r="N205" s="1"/>
      <c r="O205" s="63"/>
      <c r="P205" s="63"/>
      <c r="Q205" s="4"/>
      <c r="R205" s="261"/>
      <c r="S205" s="261"/>
      <c r="T205" s="41" t="str">
        <f t="shared" si="107"/>
        <v/>
      </c>
      <c r="U205" s="1"/>
      <c r="V205" s="44" t="str">
        <f t="shared" si="104"/>
        <v>JOHN SMITH</v>
      </c>
      <c r="W205" s="42">
        <f t="shared" si="105"/>
        <v>1234567890</v>
      </c>
      <c r="X205" s="41" t="str">
        <f t="shared" si="106"/>
        <v>JSMITH@UCDAVIS.EDU</v>
      </c>
      <c r="Y205" s="10"/>
      <c r="Z205" s="7"/>
      <c r="AA205" s="12"/>
      <c r="AB205" s="1"/>
      <c r="AC205" s="1"/>
      <c r="AD205" s="1"/>
      <c r="AE205" s="1"/>
      <c r="AF205" s="1"/>
      <c r="AG205" s="1"/>
      <c r="AH205" s="1"/>
      <c r="AI205" s="58"/>
      <c r="AJ205" s="58"/>
      <c r="AK205" s="170"/>
    </row>
    <row r="206" spans="1:37" s="23" customFormat="1">
      <c r="B206" s="33"/>
      <c r="C206" s="43" t="str">
        <f>C201</f>
        <v/>
      </c>
      <c r="D206" s="39" t="str">
        <f t="shared" ca="1" si="102"/>
        <v>March</v>
      </c>
      <c r="E206" s="40" t="str">
        <f t="shared" ca="1" si="103"/>
        <v>2024</v>
      </c>
      <c r="F206" s="4"/>
      <c r="G206" s="4"/>
      <c r="H206" s="9"/>
      <c r="I206" s="1"/>
      <c r="J206" s="202"/>
      <c r="K206" s="4"/>
      <c r="L206" s="4"/>
      <c r="M206" s="9"/>
      <c r="N206" s="1"/>
      <c r="O206" s="63"/>
      <c r="P206" s="63"/>
      <c r="Q206" s="4"/>
      <c r="R206" s="261"/>
      <c r="S206" s="261"/>
      <c r="T206" s="41" t="str">
        <f t="shared" si="107"/>
        <v/>
      </c>
      <c r="U206" s="1"/>
      <c r="V206" s="44" t="str">
        <f t="shared" si="104"/>
        <v>JOHN SMITH</v>
      </c>
      <c r="W206" s="42">
        <f t="shared" si="105"/>
        <v>1234567890</v>
      </c>
      <c r="X206" s="41" t="str">
        <f t="shared" si="106"/>
        <v>JSMITH@UCDAVIS.EDU</v>
      </c>
      <c r="Y206" s="10"/>
      <c r="Z206" s="7"/>
      <c r="AA206" s="12"/>
      <c r="AB206" s="1"/>
      <c r="AC206" s="1"/>
      <c r="AD206" s="1"/>
      <c r="AE206" s="1"/>
      <c r="AF206" s="1"/>
      <c r="AG206" s="1"/>
      <c r="AH206" s="1"/>
      <c r="AI206" s="58"/>
      <c r="AJ206" s="58"/>
      <c r="AK206" s="170"/>
    </row>
    <row r="207" spans="1:37" s="23" customFormat="1">
      <c r="B207" s="33"/>
      <c r="C207" s="43" t="str">
        <f>C201</f>
        <v/>
      </c>
      <c r="D207" s="39" t="str">
        <f t="shared" ca="1" si="102"/>
        <v>March</v>
      </c>
      <c r="E207" s="40" t="str">
        <f t="shared" ca="1" si="103"/>
        <v>2024</v>
      </c>
      <c r="F207" s="4"/>
      <c r="G207" s="4"/>
      <c r="H207" s="9"/>
      <c r="I207" s="1"/>
      <c r="J207" s="202"/>
      <c r="K207" s="4"/>
      <c r="L207" s="4"/>
      <c r="M207" s="9"/>
      <c r="N207" s="1"/>
      <c r="O207" s="63"/>
      <c r="P207" s="63"/>
      <c r="Q207" s="4"/>
      <c r="R207" s="261"/>
      <c r="S207" s="261"/>
      <c r="T207" s="41" t="str">
        <f t="shared" si="107"/>
        <v/>
      </c>
      <c r="U207" s="1"/>
      <c r="V207" s="44" t="str">
        <f t="shared" si="104"/>
        <v>JOHN SMITH</v>
      </c>
      <c r="W207" s="42">
        <f t="shared" si="105"/>
        <v>1234567890</v>
      </c>
      <c r="X207" s="41" t="str">
        <f t="shared" si="106"/>
        <v>JSMITH@UCDAVIS.EDU</v>
      </c>
      <c r="Y207" s="10"/>
      <c r="Z207" s="7"/>
      <c r="AA207" s="12"/>
      <c r="AB207" s="1"/>
      <c r="AC207" s="1"/>
      <c r="AD207" s="1"/>
      <c r="AE207" s="1"/>
      <c r="AF207" s="1"/>
      <c r="AG207" s="1"/>
      <c r="AH207" s="1"/>
      <c r="AI207" s="58"/>
      <c r="AJ207" s="58"/>
      <c r="AK207" s="170"/>
    </row>
    <row r="208" spans="1:37" s="23" customFormat="1" ht="15.75" thickBot="1">
      <c r="B208" s="33"/>
      <c r="C208" s="45" t="str">
        <f>C201</f>
        <v/>
      </c>
      <c r="D208" s="46" t="str">
        <f t="shared" ca="1" si="102"/>
        <v>March</v>
      </c>
      <c r="E208" s="47" t="str">
        <f t="shared" ca="1" si="103"/>
        <v>2024</v>
      </c>
      <c r="F208" s="5"/>
      <c r="G208" s="5"/>
      <c r="H208" s="6"/>
      <c r="I208" s="2"/>
      <c r="J208" s="205"/>
      <c r="K208" s="5"/>
      <c r="L208" s="5"/>
      <c r="M208" s="6"/>
      <c r="N208" s="2"/>
      <c r="O208" s="64"/>
      <c r="P208" s="64"/>
      <c r="Q208" s="5"/>
      <c r="R208" s="262"/>
      <c r="S208" s="262"/>
      <c r="T208" s="48" t="str">
        <f t="shared" si="107"/>
        <v/>
      </c>
      <c r="U208" s="2"/>
      <c r="V208" s="49" t="str">
        <f t="shared" si="104"/>
        <v>JOHN SMITH</v>
      </c>
      <c r="W208" s="50">
        <f t="shared" si="105"/>
        <v>1234567890</v>
      </c>
      <c r="X208" s="48" t="str">
        <f t="shared" si="106"/>
        <v>JSMITH@UCDAVIS.EDU</v>
      </c>
      <c r="Y208" s="11"/>
      <c r="Z208" s="8"/>
      <c r="AA208" s="11"/>
      <c r="AB208" s="2"/>
      <c r="AC208" s="2"/>
      <c r="AD208" s="2"/>
      <c r="AE208" s="2"/>
      <c r="AF208" s="2"/>
      <c r="AG208" s="2"/>
      <c r="AH208" s="2"/>
      <c r="AI208" s="59"/>
      <c r="AJ208" s="59"/>
      <c r="AK208" s="174"/>
    </row>
    <row r="209" spans="1:37" s="23" customFormat="1" ht="15.75" thickBot="1">
      <c r="B209" s="33"/>
      <c r="C209" s="51"/>
      <c r="D209" s="52"/>
      <c r="E209" s="52"/>
      <c r="F209" s="52"/>
      <c r="G209" s="53"/>
      <c r="H209" s="52"/>
      <c r="I209" s="52"/>
      <c r="J209" s="52"/>
      <c r="K209" s="52"/>
      <c r="L209" s="52"/>
      <c r="M209" s="52"/>
      <c r="N209" s="52"/>
      <c r="O209" s="52"/>
      <c r="P209" s="52"/>
      <c r="Q209" s="52"/>
      <c r="R209" s="52"/>
      <c r="S209" s="260"/>
      <c r="T209" s="52"/>
      <c r="U209" s="52"/>
      <c r="V209" s="52"/>
      <c r="W209" s="54"/>
      <c r="X209" s="52"/>
      <c r="Y209" s="52"/>
      <c r="Z209" s="54"/>
      <c r="AA209" s="52"/>
      <c r="AB209" s="52"/>
      <c r="AC209" s="52"/>
      <c r="AD209" s="52"/>
      <c r="AE209" s="52"/>
      <c r="AF209" s="52"/>
      <c r="AG209" s="52"/>
      <c r="AH209" s="52"/>
      <c r="AI209" s="60"/>
      <c r="AJ209" s="60"/>
      <c r="AK209" s="176"/>
    </row>
    <row r="210" spans="1:37" s="23" customFormat="1">
      <c r="A210" s="33">
        <v>19</v>
      </c>
      <c r="B210" s="33"/>
      <c r="C210" s="34" t="str">
        <f>IF(ISBLANK(C211),"",C211)</f>
        <v/>
      </c>
      <c r="D210" s="35" t="str">
        <f t="shared" ref="D210:D217" ca="1" si="108">$F$44</f>
        <v>March</v>
      </c>
      <c r="E210" s="36" t="str">
        <f t="shared" ref="E210:E217" ca="1" si="109">$N$1</f>
        <v>2024</v>
      </c>
      <c r="F210" s="36">
        <f>IF(OR(R210&gt;0, S210&gt;0), "3110", )</f>
        <v>0</v>
      </c>
      <c r="G210" s="36">
        <f>IF(OR(R210&gt;0, S210&gt;0), "13U10", )</f>
        <v>0</v>
      </c>
      <c r="H210" s="36">
        <f>IF(OR(R210&gt;0, S210&gt;0), "1000002", )</f>
        <v>0</v>
      </c>
      <c r="I210" s="36" t="str">
        <f>IF(ISBLANK(C211),"", IF(OR(R210&gt;=100000, S210&gt;=100000), "102110", VLOOKUP(C210,$D$1:$F$13,2,FALSE)))</f>
        <v/>
      </c>
      <c r="J210" s="36">
        <f>IF(OR(R210&gt;0, S210&gt;0), "00", )</f>
        <v>0</v>
      </c>
      <c r="K210" s="36">
        <f>IF(OR(R210&gt;0, S210&gt;0), "000", )</f>
        <v>0</v>
      </c>
      <c r="L210" s="36">
        <f>IF(OR(R210&gt;0, S210&gt;0), "0000000000", )</f>
        <v>0</v>
      </c>
      <c r="M210" s="36">
        <f>IF(OR(R210&gt;0, S210&gt;0), "000000", )</f>
        <v>0</v>
      </c>
      <c r="N210" s="36">
        <f>IF(OR(R210&gt;0, S210&gt;0), "0000", )</f>
        <v>0</v>
      </c>
      <c r="O210" s="36">
        <f>IF(OR(R210&gt;0, S210&gt;0), "000000", )</f>
        <v>0</v>
      </c>
      <c r="P210" s="36">
        <f>IF(OR(R210&gt;0, S210&gt;0), "000000", )</f>
        <v>0</v>
      </c>
      <c r="Q210" s="36" t="str">
        <f ca="1">"UCD"&amp;" "&amp;D211&amp;" "&amp;"Recharges"&amp;" "&amp;"To"&amp;" "&amp;C211</f>
        <v xml:space="preserve">UCD March Recharges To </v>
      </c>
      <c r="R210" s="259">
        <f>SUM(S211:S217)</f>
        <v>0</v>
      </c>
      <c r="S210" s="259">
        <f>SUM(R211:R217)</f>
        <v>0</v>
      </c>
      <c r="T210" s="37"/>
      <c r="U210" s="37"/>
      <c r="V210" s="37"/>
      <c r="W210" s="38"/>
      <c r="X210" s="37"/>
      <c r="Y210" s="37"/>
      <c r="Z210" s="38"/>
      <c r="AA210" s="37"/>
      <c r="AB210" s="37" t="str">
        <f>IF(ISERROR(VLOOKUP(C210,$AC$1:$AK$12,2,FALSE))," ",(VLOOKUP(C210,$AC$1:$AK$12,2,FALSE)))</f>
        <v xml:space="preserve"> </v>
      </c>
      <c r="AC210" s="37" t="str">
        <f>IF(ISERROR(VLOOKUP(C210,$AC$1:$AK$12,3,FALSE))," ",(VLOOKUP(C210,$AC$1:$AK$12,3,FALSE)))</f>
        <v xml:space="preserve"> </v>
      </c>
      <c r="AD210" s="37" t="str">
        <f>IF(ISERROR(VLOOKUP(C210,$AC$1:$AL$12,4,FALSE))," ",(VLOOKUP(C210,$AC$1:$AL$12,4,FALSE)))</f>
        <v xml:space="preserve"> </v>
      </c>
      <c r="AE210" s="37" t="str">
        <f>IF(ISERROR(VLOOKUP(C210,$AC$1:$AK$12,5,FALSE))," ",(VLOOKUP(C210,$AC$1:$AK$12,5,FALSE)))</f>
        <v xml:space="preserve"> </v>
      </c>
      <c r="AF210" s="37" t="str">
        <f>IF(ISERROR(VLOOKUP(C210,$AC$1:$AK$12,6,FALSE))," ",(VLOOKUP(C210,$AC$1:$AK$12,6,FALSE)))</f>
        <v xml:space="preserve"> </v>
      </c>
      <c r="AG210" s="37" t="str">
        <f>IF(ISERROR(VLOOKUP(C210,$AC$1:$AK$12,7,FALSE))," ",(VLOOKUP(C210,$AC$1:$AK$12,7,FALSE)))</f>
        <v xml:space="preserve"> </v>
      </c>
      <c r="AH210" s="37" t="str">
        <f>IF(ISERROR(VLOOKUP(C210,$AC$1:$AK$12,8,FALSE))," ",(VLOOKUP(C210,$AC$1:$AK$12,8,FALSE)))</f>
        <v xml:space="preserve"> </v>
      </c>
      <c r="AI210" s="57" t="str">
        <f>IF(ISERROR(VLOOKUP(C210,$AC$1:$AK$12,9,FALSE))," ",(VLOOKUP(C210,$AC$1:$AK$12,9,FALSE)))</f>
        <v xml:space="preserve"> </v>
      </c>
      <c r="AJ210" s="37" t="str">
        <f>IF(ISERROR(VLOOKUP(C210,$AC$1:$AL$12,10,FALSE))," ",(VLOOKUP(C210,$AC$1:$AL$12,10,FALSE)))</f>
        <v xml:space="preserve"> </v>
      </c>
      <c r="AK210" s="173"/>
    </row>
    <row r="211" spans="1:37" s="23" customFormat="1">
      <c r="B211" s="33"/>
      <c r="C211" s="3"/>
      <c r="D211" s="39" t="str">
        <f t="shared" ca="1" si="108"/>
        <v>March</v>
      </c>
      <c r="E211" s="40" t="str">
        <f t="shared" ca="1" si="109"/>
        <v>2024</v>
      </c>
      <c r="F211" s="4"/>
      <c r="G211" s="4"/>
      <c r="H211" s="9"/>
      <c r="I211" s="1"/>
      <c r="J211" s="203"/>
      <c r="K211" s="1"/>
      <c r="L211" s="4"/>
      <c r="M211" s="9"/>
      <c r="N211" s="1"/>
      <c r="O211" s="63"/>
      <c r="P211" s="63"/>
      <c r="Q211" s="4"/>
      <c r="R211" s="261"/>
      <c r="S211" s="261"/>
      <c r="T211" s="41" t="str">
        <f>IF((ISNUMBER(SEARCH("Reimb",Q211))),"Provide original journal document # in next column &gt;&gt;&gt;&gt;","")</f>
        <v/>
      </c>
      <c r="U211" s="1"/>
      <c r="V211" s="44" t="str">
        <f t="shared" ref="V211:V217" si="110">$F$36&amp;" "&amp;$F$38</f>
        <v>JOHN SMITH</v>
      </c>
      <c r="W211" s="42">
        <f t="shared" ref="W211:W217" si="111">$F$39</f>
        <v>1234567890</v>
      </c>
      <c r="X211" s="41" t="str">
        <f t="shared" ref="X211:X217" si="112">$F$40</f>
        <v>JSMITH@UCDAVIS.EDU</v>
      </c>
      <c r="Y211" s="10"/>
      <c r="Z211" s="7"/>
      <c r="AA211" s="10"/>
      <c r="AB211" s="1"/>
      <c r="AC211" s="1"/>
      <c r="AD211" s="1"/>
      <c r="AE211" s="1"/>
      <c r="AF211" s="1"/>
      <c r="AG211" s="1"/>
      <c r="AH211" s="1"/>
      <c r="AI211" s="58"/>
      <c r="AJ211" s="58"/>
      <c r="AK211" s="170"/>
    </row>
    <row r="212" spans="1:37" s="23" customFormat="1">
      <c r="B212" s="33"/>
      <c r="C212" s="43" t="str">
        <f>C210</f>
        <v/>
      </c>
      <c r="D212" s="39" t="str">
        <f t="shared" ca="1" si="108"/>
        <v>March</v>
      </c>
      <c r="E212" s="40" t="str">
        <f t="shared" ca="1" si="109"/>
        <v>2024</v>
      </c>
      <c r="F212" s="4"/>
      <c r="G212" s="4"/>
      <c r="H212" s="9"/>
      <c r="I212" s="1"/>
      <c r="J212" s="202"/>
      <c r="K212" s="4"/>
      <c r="L212" s="4"/>
      <c r="M212" s="9"/>
      <c r="N212" s="1"/>
      <c r="O212" s="63"/>
      <c r="P212" s="63"/>
      <c r="Q212" s="4"/>
      <c r="R212" s="261"/>
      <c r="S212" s="261"/>
      <c r="T212" s="41" t="str">
        <f t="shared" ref="T212:T217" si="113">IF((ISNUMBER(SEARCH("Reimb",Q212))),"Provide original journal document # in next column &gt;&gt;&gt;&gt;","")</f>
        <v/>
      </c>
      <c r="U212" s="1"/>
      <c r="V212" s="44" t="str">
        <f t="shared" si="110"/>
        <v>JOHN SMITH</v>
      </c>
      <c r="W212" s="42">
        <f t="shared" si="111"/>
        <v>1234567890</v>
      </c>
      <c r="X212" s="41" t="str">
        <f t="shared" si="112"/>
        <v>JSMITH@UCDAVIS.EDU</v>
      </c>
      <c r="Y212" s="10"/>
      <c r="Z212" s="7"/>
      <c r="AA212" s="12"/>
      <c r="AB212" s="1"/>
      <c r="AC212" s="1"/>
      <c r="AD212" s="1"/>
      <c r="AE212" s="1"/>
      <c r="AF212" s="1"/>
      <c r="AG212" s="1"/>
      <c r="AH212" s="1"/>
      <c r="AI212" s="58"/>
      <c r="AJ212" s="58"/>
      <c r="AK212" s="170"/>
    </row>
    <row r="213" spans="1:37" s="23" customFormat="1">
      <c r="B213" s="33"/>
      <c r="C213" s="43" t="str">
        <f>C210</f>
        <v/>
      </c>
      <c r="D213" s="39" t="str">
        <f t="shared" ca="1" si="108"/>
        <v>March</v>
      </c>
      <c r="E213" s="40" t="str">
        <f t="shared" ca="1" si="109"/>
        <v>2024</v>
      </c>
      <c r="F213" s="4"/>
      <c r="G213" s="4"/>
      <c r="H213" s="9"/>
      <c r="I213" s="1"/>
      <c r="J213" s="202"/>
      <c r="K213" s="4"/>
      <c r="L213" s="4"/>
      <c r="M213" s="9"/>
      <c r="N213" s="1"/>
      <c r="O213" s="63"/>
      <c r="P213" s="63"/>
      <c r="Q213" s="4"/>
      <c r="R213" s="261"/>
      <c r="S213" s="261"/>
      <c r="T213" s="41" t="str">
        <f t="shared" si="113"/>
        <v/>
      </c>
      <c r="U213" s="1"/>
      <c r="V213" s="44" t="str">
        <f t="shared" si="110"/>
        <v>JOHN SMITH</v>
      </c>
      <c r="W213" s="42">
        <f t="shared" si="111"/>
        <v>1234567890</v>
      </c>
      <c r="X213" s="41" t="str">
        <f t="shared" si="112"/>
        <v>JSMITH@UCDAVIS.EDU</v>
      </c>
      <c r="Y213" s="10"/>
      <c r="Z213" s="7"/>
      <c r="AA213" s="12"/>
      <c r="AB213" s="1"/>
      <c r="AC213" s="1"/>
      <c r="AD213" s="1"/>
      <c r="AE213" s="1"/>
      <c r="AF213" s="1"/>
      <c r="AG213" s="1"/>
      <c r="AH213" s="1"/>
      <c r="AI213" s="58"/>
      <c r="AJ213" s="58"/>
      <c r="AK213" s="170"/>
    </row>
    <row r="214" spans="1:37" s="23" customFormat="1">
      <c r="B214" s="33"/>
      <c r="C214" s="43" t="str">
        <f>C210</f>
        <v/>
      </c>
      <c r="D214" s="39" t="str">
        <f t="shared" ca="1" si="108"/>
        <v>March</v>
      </c>
      <c r="E214" s="40" t="str">
        <f t="shared" ca="1" si="109"/>
        <v>2024</v>
      </c>
      <c r="F214" s="4"/>
      <c r="G214" s="4"/>
      <c r="H214" s="9"/>
      <c r="I214" s="1"/>
      <c r="J214" s="202"/>
      <c r="K214" s="4"/>
      <c r="L214" s="4"/>
      <c r="M214" s="9"/>
      <c r="N214" s="1"/>
      <c r="O214" s="63"/>
      <c r="P214" s="63"/>
      <c r="Q214" s="4"/>
      <c r="R214" s="261"/>
      <c r="S214" s="261"/>
      <c r="T214" s="41" t="str">
        <f t="shared" si="113"/>
        <v/>
      </c>
      <c r="U214" s="1"/>
      <c r="V214" s="44" t="str">
        <f t="shared" si="110"/>
        <v>JOHN SMITH</v>
      </c>
      <c r="W214" s="42">
        <f t="shared" si="111"/>
        <v>1234567890</v>
      </c>
      <c r="X214" s="41" t="str">
        <f t="shared" si="112"/>
        <v>JSMITH@UCDAVIS.EDU</v>
      </c>
      <c r="Y214" s="10"/>
      <c r="Z214" s="7"/>
      <c r="AA214" s="12"/>
      <c r="AB214" s="1"/>
      <c r="AC214" s="1"/>
      <c r="AD214" s="1"/>
      <c r="AE214" s="1"/>
      <c r="AF214" s="1"/>
      <c r="AG214" s="1"/>
      <c r="AH214" s="1"/>
      <c r="AI214" s="58"/>
      <c r="AJ214" s="58"/>
      <c r="AK214" s="170"/>
    </row>
    <row r="215" spans="1:37" s="23" customFormat="1">
      <c r="B215" s="33"/>
      <c r="C215" s="43" t="str">
        <f>C210</f>
        <v/>
      </c>
      <c r="D215" s="39" t="str">
        <f t="shared" ca="1" si="108"/>
        <v>March</v>
      </c>
      <c r="E215" s="40" t="str">
        <f t="shared" ca="1" si="109"/>
        <v>2024</v>
      </c>
      <c r="F215" s="4"/>
      <c r="G215" s="4"/>
      <c r="H215" s="9"/>
      <c r="I215" s="1"/>
      <c r="J215" s="202"/>
      <c r="K215" s="4"/>
      <c r="L215" s="4"/>
      <c r="M215" s="9"/>
      <c r="N215" s="1"/>
      <c r="O215" s="63"/>
      <c r="P215" s="63"/>
      <c r="Q215" s="4"/>
      <c r="R215" s="261"/>
      <c r="S215" s="261"/>
      <c r="T215" s="41" t="str">
        <f t="shared" si="113"/>
        <v/>
      </c>
      <c r="U215" s="1"/>
      <c r="V215" s="44" t="str">
        <f t="shared" si="110"/>
        <v>JOHN SMITH</v>
      </c>
      <c r="W215" s="42">
        <f t="shared" si="111"/>
        <v>1234567890</v>
      </c>
      <c r="X215" s="41" t="str">
        <f t="shared" si="112"/>
        <v>JSMITH@UCDAVIS.EDU</v>
      </c>
      <c r="Y215" s="10"/>
      <c r="Z215" s="7"/>
      <c r="AA215" s="12"/>
      <c r="AB215" s="1"/>
      <c r="AC215" s="1"/>
      <c r="AD215" s="1"/>
      <c r="AE215" s="1"/>
      <c r="AF215" s="1"/>
      <c r="AG215" s="1"/>
      <c r="AH215" s="1"/>
      <c r="AI215" s="58"/>
      <c r="AJ215" s="58"/>
      <c r="AK215" s="170"/>
    </row>
    <row r="216" spans="1:37" s="23" customFormat="1">
      <c r="B216" s="33"/>
      <c r="C216" s="43" t="str">
        <f>C210</f>
        <v/>
      </c>
      <c r="D216" s="39" t="str">
        <f t="shared" ca="1" si="108"/>
        <v>March</v>
      </c>
      <c r="E216" s="40" t="str">
        <f t="shared" ca="1" si="109"/>
        <v>2024</v>
      </c>
      <c r="F216" s="4"/>
      <c r="G216" s="4"/>
      <c r="H216" s="9"/>
      <c r="I216" s="1"/>
      <c r="J216" s="202"/>
      <c r="K216" s="4"/>
      <c r="L216" s="4"/>
      <c r="M216" s="9"/>
      <c r="N216" s="1"/>
      <c r="O216" s="63"/>
      <c r="P216" s="63"/>
      <c r="Q216" s="4"/>
      <c r="R216" s="261"/>
      <c r="S216" s="261"/>
      <c r="T216" s="41" t="str">
        <f t="shared" si="113"/>
        <v/>
      </c>
      <c r="U216" s="1"/>
      <c r="V216" s="44" t="str">
        <f t="shared" si="110"/>
        <v>JOHN SMITH</v>
      </c>
      <c r="W216" s="42">
        <f t="shared" si="111"/>
        <v>1234567890</v>
      </c>
      <c r="X216" s="41" t="str">
        <f t="shared" si="112"/>
        <v>JSMITH@UCDAVIS.EDU</v>
      </c>
      <c r="Y216" s="10"/>
      <c r="Z216" s="7"/>
      <c r="AA216" s="12"/>
      <c r="AB216" s="1"/>
      <c r="AC216" s="1"/>
      <c r="AD216" s="1"/>
      <c r="AE216" s="1"/>
      <c r="AF216" s="1"/>
      <c r="AG216" s="1"/>
      <c r="AH216" s="1"/>
      <c r="AI216" s="58"/>
      <c r="AJ216" s="58"/>
      <c r="AK216" s="170"/>
    </row>
    <row r="217" spans="1:37" s="23" customFormat="1" ht="15.75" thickBot="1">
      <c r="B217" s="33"/>
      <c r="C217" s="45" t="str">
        <f>C210</f>
        <v/>
      </c>
      <c r="D217" s="46" t="str">
        <f t="shared" ca="1" si="108"/>
        <v>March</v>
      </c>
      <c r="E217" s="47" t="str">
        <f t="shared" ca="1" si="109"/>
        <v>2024</v>
      </c>
      <c r="F217" s="5"/>
      <c r="G217" s="5"/>
      <c r="H217" s="6"/>
      <c r="I217" s="2"/>
      <c r="J217" s="205"/>
      <c r="K217" s="5"/>
      <c r="L217" s="5"/>
      <c r="M217" s="6"/>
      <c r="N217" s="2"/>
      <c r="O217" s="64"/>
      <c r="P217" s="64"/>
      <c r="Q217" s="5"/>
      <c r="R217" s="262"/>
      <c r="S217" s="262"/>
      <c r="T217" s="48" t="str">
        <f t="shared" si="113"/>
        <v/>
      </c>
      <c r="U217" s="2"/>
      <c r="V217" s="49" t="str">
        <f t="shared" si="110"/>
        <v>JOHN SMITH</v>
      </c>
      <c r="W217" s="50">
        <f t="shared" si="111"/>
        <v>1234567890</v>
      </c>
      <c r="X217" s="48" t="str">
        <f t="shared" si="112"/>
        <v>JSMITH@UCDAVIS.EDU</v>
      </c>
      <c r="Y217" s="11"/>
      <c r="Z217" s="8"/>
      <c r="AA217" s="11"/>
      <c r="AB217" s="2"/>
      <c r="AC217" s="2"/>
      <c r="AD217" s="2"/>
      <c r="AE217" s="2"/>
      <c r="AF217" s="2"/>
      <c r="AG217" s="2"/>
      <c r="AH217" s="2"/>
      <c r="AI217" s="59"/>
      <c r="AJ217" s="59"/>
      <c r="AK217" s="174"/>
    </row>
    <row r="218" spans="1:37" s="23" customFormat="1" ht="15.75" thickBot="1">
      <c r="B218" s="33"/>
      <c r="C218" s="51"/>
      <c r="D218" s="52"/>
      <c r="E218" s="52"/>
      <c r="F218" s="52"/>
      <c r="G218" s="53"/>
      <c r="H218" s="52"/>
      <c r="I218" s="52"/>
      <c r="J218" s="52"/>
      <c r="K218" s="52"/>
      <c r="L218" s="52"/>
      <c r="M218" s="52"/>
      <c r="N218" s="52"/>
      <c r="O218" s="52"/>
      <c r="P218" s="52"/>
      <c r="Q218" s="52"/>
      <c r="R218" s="52"/>
      <c r="S218" s="260"/>
      <c r="T218" s="52"/>
      <c r="U218" s="52"/>
      <c r="V218" s="52"/>
      <c r="W218" s="54"/>
      <c r="X218" s="52"/>
      <c r="Y218" s="52"/>
      <c r="Z218" s="54"/>
      <c r="AA218" s="52"/>
      <c r="AB218" s="52"/>
      <c r="AC218" s="52"/>
      <c r="AD218" s="52"/>
      <c r="AE218" s="52"/>
      <c r="AF218" s="52"/>
      <c r="AG218" s="52"/>
      <c r="AH218" s="52"/>
      <c r="AI218" s="60"/>
      <c r="AJ218" s="60"/>
      <c r="AK218" s="176"/>
    </row>
    <row r="219" spans="1:37" s="23" customFormat="1">
      <c r="A219" s="33">
        <v>20</v>
      </c>
      <c r="B219" s="33"/>
      <c r="C219" s="34" t="str">
        <f>IF(ISBLANK(C220),"",C220)</f>
        <v/>
      </c>
      <c r="D219" s="35" t="str">
        <f t="shared" ref="D219:D226" ca="1" si="114">$F$44</f>
        <v>March</v>
      </c>
      <c r="E219" s="36" t="str">
        <f t="shared" ref="E219:E226" ca="1" si="115">$N$1</f>
        <v>2024</v>
      </c>
      <c r="F219" s="36">
        <f>IF(OR(R219&gt;0, S219&gt;0), "3110", )</f>
        <v>0</v>
      </c>
      <c r="G219" s="36">
        <f>IF(OR(R219&gt;0, S219&gt;0), "13U10", )</f>
        <v>0</v>
      </c>
      <c r="H219" s="36">
        <f>IF(OR(R219&gt;0, S219&gt;0), "1000002", )</f>
        <v>0</v>
      </c>
      <c r="I219" s="36" t="str">
        <f>IF(ISBLANK(C220),"", IF(OR(R219&gt;=100000, S219&gt;=100000), "102110", VLOOKUP(C219,$D$1:$F$13,2,FALSE)))</f>
        <v/>
      </c>
      <c r="J219" s="36">
        <f>IF(OR(R219&gt;0, S219&gt;0), "00", )</f>
        <v>0</v>
      </c>
      <c r="K219" s="36">
        <f>IF(OR(R219&gt;0, S219&gt;0), "000", )</f>
        <v>0</v>
      </c>
      <c r="L219" s="36">
        <f>IF(OR(R219&gt;0, S219&gt;0), "0000000000", )</f>
        <v>0</v>
      </c>
      <c r="M219" s="36">
        <f>IF(OR(R219&gt;0, S219&gt;0), "000000", )</f>
        <v>0</v>
      </c>
      <c r="N219" s="36">
        <f>IF(OR(R219&gt;0, S219&gt;0), "0000", )</f>
        <v>0</v>
      </c>
      <c r="O219" s="36">
        <f>IF(OR(R219&gt;0, S219&gt;0), "000000", )</f>
        <v>0</v>
      </c>
      <c r="P219" s="36">
        <f>IF(OR(R219&gt;0, S219&gt;0), "000000", )</f>
        <v>0</v>
      </c>
      <c r="Q219" s="36" t="str">
        <f ca="1">"UCD"&amp;" "&amp;D220&amp;" "&amp;"Recharges"&amp;" "&amp;"To"&amp;" "&amp;C220</f>
        <v xml:space="preserve">UCD March Recharges To </v>
      </c>
      <c r="R219" s="259">
        <f>SUM(S220:S226)</f>
        <v>0</v>
      </c>
      <c r="S219" s="259">
        <f>SUM(R220:R226)</f>
        <v>0</v>
      </c>
      <c r="T219" s="37"/>
      <c r="U219" s="37"/>
      <c r="V219" s="37"/>
      <c r="W219" s="38"/>
      <c r="X219" s="37"/>
      <c r="Y219" s="37"/>
      <c r="Z219" s="38"/>
      <c r="AA219" s="37"/>
      <c r="AB219" s="37" t="str">
        <f>IF(ISERROR(VLOOKUP(C219,$AC$1:$AK$12,2,FALSE))," ",(VLOOKUP(C219,$AC$1:$AK$12,2,FALSE)))</f>
        <v xml:space="preserve"> </v>
      </c>
      <c r="AC219" s="37" t="str">
        <f>IF(ISERROR(VLOOKUP(C219,$AC$1:$AK$12,3,FALSE))," ",(VLOOKUP(C219,$AC$1:$AK$12,3,FALSE)))</f>
        <v xml:space="preserve"> </v>
      </c>
      <c r="AD219" s="37" t="str">
        <f>IF(ISERROR(VLOOKUP(C219,$AC$1:$AL$12,4,FALSE))," ",(VLOOKUP(C219,$AC$1:$AL$12,4,FALSE)))</f>
        <v xml:space="preserve"> </v>
      </c>
      <c r="AE219" s="37" t="str">
        <f>IF(ISERROR(VLOOKUP(C219,$AC$1:$AK$12,5,FALSE))," ",(VLOOKUP(C219,$AC$1:$AK$12,5,FALSE)))</f>
        <v xml:space="preserve"> </v>
      </c>
      <c r="AF219" s="37" t="str">
        <f>IF(ISERROR(VLOOKUP(C219,$AC$1:$AK$12,6,FALSE))," ",(VLOOKUP(C219,$AC$1:$AK$12,6,FALSE)))</f>
        <v xml:space="preserve"> </v>
      </c>
      <c r="AG219" s="37" t="str">
        <f>IF(ISERROR(VLOOKUP(C219,$AC$1:$AK$12,7,FALSE))," ",(VLOOKUP(C219,$AC$1:$AK$12,7,FALSE)))</f>
        <v xml:space="preserve"> </v>
      </c>
      <c r="AH219" s="37" t="str">
        <f>IF(ISERROR(VLOOKUP(C219,$AC$1:$AK$12,8,FALSE))," ",(VLOOKUP(C219,$AC$1:$AK$12,8,FALSE)))</f>
        <v xml:space="preserve"> </v>
      </c>
      <c r="AI219" s="57" t="str">
        <f>IF(ISERROR(VLOOKUP(C219,$AC$1:$AK$12,9,FALSE))," ",(VLOOKUP(C219,$AC$1:$AK$12,9,FALSE)))</f>
        <v xml:space="preserve"> </v>
      </c>
      <c r="AJ219" s="37" t="str">
        <f>IF(ISERROR(VLOOKUP(C219,$AC$1:$AL$12,10,FALSE))," ",(VLOOKUP(C219,$AC$1:$AL$12,10,FALSE)))</f>
        <v xml:space="preserve"> </v>
      </c>
      <c r="AK219" s="173"/>
    </row>
    <row r="220" spans="1:37" s="23" customFormat="1">
      <c r="B220" s="33"/>
      <c r="C220" s="3"/>
      <c r="D220" s="39" t="str">
        <f t="shared" ca="1" si="114"/>
        <v>March</v>
      </c>
      <c r="E220" s="40" t="str">
        <f t="shared" ca="1" si="115"/>
        <v>2024</v>
      </c>
      <c r="F220" s="4"/>
      <c r="G220" s="4"/>
      <c r="H220" s="9"/>
      <c r="I220" s="1"/>
      <c r="J220" s="203"/>
      <c r="K220" s="1"/>
      <c r="L220" s="4"/>
      <c r="M220" s="9"/>
      <c r="N220" s="1"/>
      <c r="O220" s="63"/>
      <c r="P220" s="63"/>
      <c r="Q220" s="4"/>
      <c r="R220" s="261"/>
      <c r="S220" s="261"/>
      <c r="T220" s="41" t="str">
        <f>IF((ISNUMBER(SEARCH("Reimb",Q220))),"Provide original journal document # in next column &gt;&gt;&gt;&gt;","")</f>
        <v/>
      </c>
      <c r="U220" s="1"/>
      <c r="V220" s="44" t="str">
        <f t="shared" ref="V220:V226" si="116">$F$36&amp;" "&amp;$F$38</f>
        <v>JOHN SMITH</v>
      </c>
      <c r="W220" s="42">
        <f t="shared" ref="W220:W226" si="117">$F$39</f>
        <v>1234567890</v>
      </c>
      <c r="X220" s="41" t="str">
        <f t="shared" ref="X220:X226" si="118">$F$40</f>
        <v>JSMITH@UCDAVIS.EDU</v>
      </c>
      <c r="Y220" s="10"/>
      <c r="Z220" s="7"/>
      <c r="AA220" s="10"/>
      <c r="AB220" s="1"/>
      <c r="AC220" s="1"/>
      <c r="AD220" s="1"/>
      <c r="AE220" s="1"/>
      <c r="AF220" s="1"/>
      <c r="AG220" s="1"/>
      <c r="AH220" s="1"/>
      <c r="AI220" s="58"/>
      <c r="AJ220" s="58"/>
      <c r="AK220" s="170"/>
    </row>
    <row r="221" spans="1:37" s="23" customFormat="1">
      <c r="B221" s="33"/>
      <c r="C221" s="43" t="str">
        <f>C219</f>
        <v/>
      </c>
      <c r="D221" s="39" t="str">
        <f t="shared" ca="1" si="114"/>
        <v>March</v>
      </c>
      <c r="E221" s="40" t="str">
        <f t="shared" ca="1" si="115"/>
        <v>2024</v>
      </c>
      <c r="F221" s="4"/>
      <c r="G221" s="4"/>
      <c r="H221" s="9"/>
      <c r="I221" s="1"/>
      <c r="J221" s="202"/>
      <c r="K221" s="4"/>
      <c r="L221" s="4"/>
      <c r="M221" s="9"/>
      <c r="N221" s="1"/>
      <c r="O221" s="63"/>
      <c r="P221" s="63"/>
      <c r="Q221" s="4"/>
      <c r="R221" s="261"/>
      <c r="S221" s="261"/>
      <c r="T221" s="41" t="str">
        <f t="shared" ref="T221:T226" si="119">IF((ISNUMBER(SEARCH("Reimb",Q221))),"Provide original journal document # in next column &gt;&gt;&gt;&gt;","")</f>
        <v/>
      </c>
      <c r="U221" s="1"/>
      <c r="V221" s="44" t="str">
        <f t="shared" si="116"/>
        <v>JOHN SMITH</v>
      </c>
      <c r="W221" s="42">
        <f t="shared" si="117"/>
        <v>1234567890</v>
      </c>
      <c r="X221" s="41" t="str">
        <f t="shared" si="118"/>
        <v>JSMITH@UCDAVIS.EDU</v>
      </c>
      <c r="Y221" s="10"/>
      <c r="Z221" s="7"/>
      <c r="AA221" s="12"/>
      <c r="AB221" s="1"/>
      <c r="AC221" s="1"/>
      <c r="AD221" s="1"/>
      <c r="AE221" s="1"/>
      <c r="AF221" s="1"/>
      <c r="AG221" s="1"/>
      <c r="AH221" s="1"/>
      <c r="AI221" s="58"/>
      <c r="AJ221" s="58"/>
      <c r="AK221" s="170"/>
    </row>
    <row r="222" spans="1:37" s="23" customFormat="1">
      <c r="B222" s="33"/>
      <c r="C222" s="43" t="str">
        <f>C219</f>
        <v/>
      </c>
      <c r="D222" s="39" t="str">
        <f t="shared" ca="1" si="114"/>
        <v>March</v>
      </c>
      <c r="E222" s="40" t="str">
        <f t="shared" ca="1" si="115"/>
        <v>2024</v>
      </c>
      <c r="F222" s="4"/>
      <c r="G222" s="4"/>
      <c r="H222" s="9"/>
      <c r="I222" s="1"/>
      <c r="J222" s="202"/>
      <c r="K222" s="4"/>
      <c r="L222" s="4"/>
      <c r="M222" s="9"/>
      <c r="N222" s="1"/>
      <c r="O222" s="63"/>
      <c r="P222" s="63"/>
      <c r="Q222" s="4"/>
      <c r="R222" s="261"/>
      <c r="S222" s="261"/>
      <c r="T222" s="41" t="str">
        <f t="shared" si="119"/>
        <v/>
      </c>
      <c r="U222" s="1"/>
      <c r="V222" s="44" t="str">
        <f t="shared" si="116"/>
        <v>JOHN SMITH</v>
      </c>
      <c r="W222" s="42">
        <f t="shared" si="117"/>
        <v>1234567890</v>
      </c>
      <c r="X222" s="41" t="str">
        <f t="shared" si="118"/>
        <v>JSMITH@UCDAVIS.EDU</v>
      </c>
      <c r="Y222" s="10"/>
      <c r="Z222" s="7"/>
      <c r="AA222" s="12"/>
      <c r="AB222" s="1"/>
      <c r="AC222" s="1"/>
      <c r="AD222" s="1"/>
      <c r="AE222" s="1"/>
      <c r="AF222" s="1"/>
      <c r="AG222" s="1"/>
      <c r="AH222" s="1"/>
      <c r="AI222" s="58"/>
      <c r="AJ222" s="58"/>
      <c r="AK222" s="170"/>
    </row>
    <row r="223" spans="1:37" s="23" customFormat="1">
      <c r="B223" s="33"/>
      <c r="C223" s="43" t="str">
        <f>C219</f>
        <v/>
      </c>
      <c r="D223" s="39" t="str">
        <f t="shared" ca="1" si="114"/>
        <v>March</v>
      </c>
      <c r="E223" s="40" t="str">
        <f t="shared" ca="1" si="115"/>
        <v>2024</v>
      </c>
      <c r="F223" s="4"/>
      <c r="G223" s="4"/>
      <c r="H223" s="9"/>
      <c r="I223" s="1"/>
      <c r="J223" s="202"/>
      <c r="K223" s="4"/>
      <c r="L223" s="4"/>
      <c r="M223" s="9"/>
      <c r="N223" s="1"/>
      <c r="O223" s="63"/>
      <c r="P223" s="63"/>
      <c r="Q223" s="4"/>
      <c r="R223" s="261"/>
      <c r="S223" s="261"/>
      <c r="T223" s="41" t="str">
        <f t="shared" si="119"/>
        <v/>
      </c>
      <c r="U223" s="1"/>
      <c r="V223" s="44" t="str">
        <f t="shared" si="116"/>
        <v>JOHN SMITH</v>
      </c>
      <c r="W223" s="42">
        <f t="shared" si="117"/>
        <v>1234567890</v>
      </c>
      <c r="X223" s="41" t="str">
        <f t="shared" si="118"/>
        <v>JSMITH@UCDAVIS.EDU</v>
      </c>
      <c r="Y223" s="10"/>
      <c r="Z223" s="7"/>
      <c r="AA223" s="12"/>
      <c r="AB223" s="1"/>
      <c r="AC223" s="1"/>
      <c r="AD223" s="1"/>
      <c r="AE223" s="1"/>
      <c r="AF223" s="1"/>
      <c r="AG223" s="1"/>
      <c r="AH223" s="1"/>
      <c r="AI223" s="58"/>
      <c r="AJ223" s="58"/>
      <c r="AK223" s="170"/>
    </row>
    <row r="224" spans="1:37" s="23" customFormat="1">
      <c r="B224" s="33"/>
      <c r="C224" s="43" t="str">
        <f>C219</f>
        <v/>
      </c>
      <c r="D224" s="39" t="str">
        <f t="shared" ca="1" si="114"/>
        <v>March</v>
      </c>
      <c r="E224" s="40" t="str">
        <f t="shared" ca="1" si="115"/>
        <v>2024</v>
      </c>
      <c r="F224" s="4"/>
      <c r="G224" s="4"/>
      <c r="H224" s="9"/>
      <c r="I224" s="1"/>
      <c r="J224" s="202"/>
      <c r="K224" s="4"/>
      <c r="L224" s="4"/>
      <c r="M224" s="9"/>
      <c r="N224" s="1"/>
      <c r="O224" s="63"/>
      <c r="P224" s="63"/>
      <c r="Q224" s="4"/>
      <c r="R224" s="261"/>
      <c r="S224" s="261"/>
      <c r="T224" s="41" t="str">
        <f t="shared" si="119"/>
        <v/>
      </c>
      <c r="U224" s="1"/>
      <c r="V224" s="44" t="str">
        <f t="shared" si="116"/>
        <v>JOHN SMITH</v>
      </c>
      <c r="W224" s="42">
        <f t="shared" si="117"/>
        <v>1234567890</v>
      </c>
      <c r="X224" s="41" t="str">
        <f t="shared" si="118"/>
        <v>JSMITH@UCDAVIS.EDU</v>
      </c>
      <c r="Y224" s="10"/>
      <c r="Z224" s="7"/>
      <c r="AA224" s="12"/>
      <c r="AB224" s="1"/>
      <c r="AC224" s="1"/>
      <c r="AD224" s="1"/>
      <c r="AE224" s="1"/>
      <c r="AF224" s="1"/>
      <c r="AG224" s="1"/>
      <c r="AH224" s="1"/>
      <c r="AI224" s="58"/>
      <c r="AJ224" s="58"/>
      <c r="AK224" s="170"/>
    </row>
    <row r="225" spans="1:37" s="23" customFormat="1">
      <c r="B225" s="33"/>
      <c r="C225" s="43" t="str">
        <f>C219</f>
        <v/>
      </c>
      <c r="D225" s="39" t="str">
        <f t="shared" ca="1" si="114"/>
        <v>March</v>
      </c>
      <c r="E225" s="40" t="str">
        <f t="shared" ca="1" si="115"/>
        <v>2024</v>
      </c>
      <c r="F225" s="4"/>
      <c r="G225" s="4"/>
      <c r="H225" s="9"/>
      <c r="I225" s="1"/>
      <c r="J225" s="202"/>
      <c r="K225" s="4"/>
      <c r="L225" s="4"/>
      <c r="M225" s="9"/>
      <c r="N225" s="1"/>
      <c r="O225" s="63"/>
      <c r="P225" s="63"/>
      <c r="Q225" s="4"/>
      <c r="R225" s="261"/>
      <c r="S225" s="261"/>
      <c r="T225" s="41" t="str">
        <f t="shared" si="119"/>
        <v/>
      </c>
      <c r="U225" s="1"/>
      <c r="V225" s="44" t="str">
        <f t="shared" si="116"/>
        <v>JOHN SMITH</v>
      </c>
      <c r="W225" s="42">
        <f t="shared" si="117"/>
        <v>1234567890</v>
      </c>
      <c r="X225" s="41" t="str">
        <f t="shared" si="118"/>
        <v>JSMITH@UCDAVIS.EDU</v>
      </c>
      <c r="Y225" s="10"/>
      <c r="Z225" s="7"/>
      <c r="AA225" s="12"/>
      <c r="AB225" s="1"/>
      <c r="AC225" s="1"/>
      <c r="AD225" s="1"/>
      <c r="AE225" s="1"/>
      <c r="AF225" s="1"/>
      <c r="AG225" s="1"/>
      <c r="AH225" s="1"/>
      <c r="AI225" s="58"/>
      <c r="AJ225" s="58"/>
      <c r="AK225" s="170"/>
    </row>
    <row r="226" spans="1:37" s="23" customFormat="1" ht="15.75" thickBot="1">
      <c r="B226" s="33"/>
      <c r="C226" s="45" t="str">
        <f>C219</f>
        <v/>
      </c>
      <c r="D226" s="46" t="str">
        <f t="shared" ca="1" si="114"/>
        <v>March</v>
      </c>
      <c r="E226" s="47" t="str">
        <f t="shared" ca="1" si="115"/>
        <v>2024</v>
      </c>
      <c r="F226" s="5"/>
      <c r="G226" s="5"/>
      <c r="H226" s="6"/>
      <c r="I226" s="2"/>
      <c r="J226" s="205"/>
      <c r="K226" s="5"/>
      <c r="L226" s="5"/>
      <c r="M226" s="6"/>
      <c r="N226" s="2"/>
      <c r="O226" s="64"/>
      <c r="P226" s="64"/>
      <c r="Q226" s="5"/>
      <c r="R226" s="262"/>
      <c r="S226" s="262"/>
      <c r="T226" s="48" t="str">
        <f t="shared" si="119"/>
        <v/>
      </c>
      <c r="U226" s="2"/>
      <c r="V226" s="49" t="str">
        <f t="shared" si="116"/>
        <v>JOHN SMITH</v>
      </c>
      <c r="W226" s="50">
        <f t="shared" si="117"/>
        <v>1234567890</v>
      </c>
      <c r="X226" s="48" t="str">
        <f t="shared" si="118"/>
        <v>JSMITH@UCDAVIS.EDU</v>
      </c>
      <c r="Y226" s="11"/>
      <c r="Z226" s="8"/>
      <c r="AA226" s="11"/>
      <c r="AB226" s="2"/>
      <c r="AC226" s="2"/>
      <c r="AD226" s="2"/>
      <c r="AE226" s="2"/>
      <c r="AF226" s="2"/>
      <c r="AG226" s="2"/>
      <c r="AH226" s="2"/>
      <c r="AI226" s="59"/>
      <c r="AJ226" s="59"/>
      <c r="AK226" s="174"/>
    </row>
    <row r="227" spans="1:37" s="23" customFormat="1" ht="15.75" thickBot="1">
      <c r="B227" s="33"/>
      <c r="C227" s="51"/>
      <c r="D227" s="52"/>
      <c r="E227" s="52"/>
      <c r="F227" s="52"/>
      <c r="G227" s="53"/>
      <c r="H227" s="52"/>
      <c r="I227" s="52"/>
      <c r="J227" s="52"/>
      <c r="K227" s="52"/>
      <c r="L227" s="52"/>
      <c r="M227" s="52"/>
      <c r="N227" s="52"/>
      <c r="O227" s="52"/>
      <c r="P227" s="52"/>
      <c r="Q227" s="52"/>
      <c r="R227" s="52"/>
      <c r="S227" s="260"/>
      <c r="T227" s="52"/>
      <c r="U227" s="52"/>
      <c r="V227" s="52"/>
      <c r="W227" s="54"/>
      <c r="X227" s="52"/>
      <c r="Y227" s="52"/>
      <c r="Z227" s="54"/>
      <c r="AA227" s="52"/>
      <c r="AB227" s="52"/>
      <c r="AC227" s="52"/>
      <c r="AD227" s="52"/>
      <c r="AE227" s="52"/>
      <c r="AF227" s="52"/>
      <c r="AG227" s="52"/>
      <c r="AH227" s="52"/>
      <c r="AI227" s="60"/>
      <c r="AJ227" s="60"/>
      <c r="AK227" s="176"/>
    </row>
    <row r="228" spans="1:37" s="23" customFormat="1">
      <c r="A228" s="33">
        <v>21</v>
      </c>
      <c r="B228" s="33"/>
      <c r="C228" s="34" t="str">
        <f>IF(ISBLANK(C229),"",C229)</f>
        <v/>
      </c>
      <c r="D228" s="35" t="str">
        <f t="shared" ref="D228:D235" ca="1" si="120">$F$44</f>
        <v>March</v>
      </c>
      <c r="E228" s="36" t="str">
        <f t="shared" ref="E228:E235" ca="1" si="121">$N$1</f>
        <v>2024</v>
      </c>
      <c r="F228" s="36">
        <f>IF(OR(R228&gt;0, S228&gt;0), "3110", )</f>
        <v>0</v>
      </c>
      <c r="G228" s="36">
        <f>IF(OR(R228&gt;0, S228&gt;0), "13U10", )</f>
        <v>0</v>
      </c>
      <c r="H228" s="36">
        <f>IF(OR(R228&gt;0, S228&gt;0), "1000002", )</f>
        <v>0</v>
      </c>
      <c r="I228" s="36" t="str">
        <f>IF(ISBLANK(C229),"", IF(OR(R228&gt;=100000, S228&gt;=100000), "102110", VLOOKUP(C228,$D$1:$F$13,2,FALSE)))</f>
        <v/>
      </c>
      <c r="J228" s="36">
        <f>IF(OR(R228&gt;0, S228&gt;0), "00", )</f>
        <v>0</v>
      </c>
      <c r="K228" s="36">
        <f>IF(OR(R228&gt;0, S228&gt;0), "000", )</f>
        <v>0</v>
      </c>
      <c r="L228" s="36">
        <f>IF(OR(R228&gt;0, S228&gt;0), "0000000000", )</f>
        <v>0</v>
      </c>
      <c r="M228" s="36">
        <f>IF(OR(R228&gt;0, S228&gt;0), "000000", )</f>
        <v>0</v>
      </c>
      <c r="N228" s="36">
        <f>IF(OR(R228&gt;0, S228&gt;0), "0000", )</f>
        <v>0</v>
      </c>
      <c r="O228" s="36">
        <f>IF(OR(R228&gt;0, S228&gt;0), "000000", )</f>
        <v>0</v>
      </c>
      <c r="P228" s="36">
        <f>IF(OR(R228&gt;0, S228&gt;0), "000000", )</f>
        <v>0</v>
      </c>
      <c r="Q228" s="36" t="str">
        <f ca="1">"UCD"&amp;" "&amp;D229&amp;" "&amp;"Recharges"&amp;" "&amp;"To"&amp;" "&amp;C229</f>
        <v xml:space="preserve">UCD March Recharges To </v>
      </c>
      <c r="R228" s="259">
        <f>SUM(S229:S235)</f>
        <v>0</v>
      </c>
      <c r="S228" s="259">
        <f>SUM(R229:R235)</f>
        <v>0</v>
      </c>
      <c r="T228" s="37"/>
      <c r="U228" s="37"/>
      <c r="V228" s="37"/>
      <c r="W228" s="38"/>
      <c r="X228" s="37"/>
      <c r="Y228" s="37"/>
      <c r="Z228" s="38"/>
      <c r="AA228" s="37"/>
      <c r="AB228" s="37" t="str">
        <f>IF(ISERROR(VLOOKUP(C228,$AC$1:$AK$12,2,FALSE))," ",(VLOOKUP(C228,$AC$1:$AK$12,2,FALSE)))</f>
        <v xml:space="preserve"> </v>
      </c>
      <c r="AC228" s="37" t="str">
        <f>IF(ISERROR(VLOOKUP(C228,$AC$1:$AK$12,3,FALSE))," ",(VLOOKUP(C228,$AC$1:$AK$12,3,FALSE)))</f>
        <v xml:space="preserve"> </v>
      </c>
      <c r="AD228" s="37" t="str">
        <f>IF(ISERROR(VLOOKUP(C228,$AC$1:$AL$12,4,FALSE))," ",(VLOOKUP(C228,$AC$1:$AL$12,4,FALSE)))</f>
        <v xml:space="preserve"> </v>
      </c>
      <c r="AE228" s="37" t="str">
        <f>IF(ISERROR(VLOOKUP(C228,$AC$1:$AK$12,5,FALSE))," ",(VLOOKUP(C228,$AC$1:$AK$12,5,FALSE)))</f>
        <v xml:space="preserve"> </v>
      </c>
      <c r="AF228" s="37" t="str">
        <f>IF(ISERROR(VLOOKUP(C228,$AC$1:$AK$12,6,FALSE))," ",(VLOOKUP(C228,$AC$1:$AK$12,6,FALSE)))</f>
        <v xml:space="preserve"> </v>
      </c>
      <c r="AG228" s="37" t="str">
        <f>IF(ISERROR(VLOOKUP(C228,$AC$1:$AK$12,7,FALSE))," ",(VLOOKUP(C228,$AC$1:$AK$12,7,FALSE)))</f>
        <v xml:space="preserve"> </v>
      </c>
      <c r="AH228" s="37" t="str">
        <f>IF(ISERROR(VLOOKUP(C228,$AC$1:$AK$12,8,FALSE))," ",(VLOOKUP(C228,$AC$1:$AK$12,8,FALSE)))</f>
        <v xml:space="preserve"> </v>
      </c>
      <c r="AI228" s="57" t="str">
        <f>IF(ISERROR(VLOOKUP(C228,$AC$1:$AK$12,9,FALSE))," ",(VLOOKUP(C228,$AC$1:$AK$12,9,FALSE)))</f>
        <v xml:space="preserve"> </v>
      </c>
      <c r="AJ228" s="37" t="str">
        <f>IF(ISERROR(VLOOKUP(C228,$AC$1:$AL$12,10,FALSE))," ",(VLOOKUP(C228,$AC$1:$AL$12,10,FALSE)))</f>
        <v xml:space="preserve"> </v>
      </c>
      <c r="AK228" s="173"/>
    </row>
    <row r="229" spans="1:37" s="23" customFormat="1">
      <c r="B229" s="33"/>
      <c r="C229" s="3"/>
      <c r="D229" s="39" t="str">
        <f t="shared" ca="1" si="120"/>
        <v>March</v>
      </c>
      <c r="E229" s="40" t="str">
        <f t="shared" ca="1" si="121"/>
        <v>2024</v>
      </c>
      <c r="F229" s="4"/>
      <c r="G229" s="4"/>
      <c r="H229" s="9"/>
      <c r="I229" s="1"/>
      <c r="J229" s="203"/>
      <c r="K229" s="1"/>
      <c r="L229" s="4"/>
      <c r="M229" s="9"/>
      <c r="N229" s="1"/>
      <c r="O229" s="63"/>
      <c r="P229" s="63"/>
      <c r="Q229" s="4"/>
      <c r="R229" s="261"/>
      <c r="S229" s="261"/>
      <c r="T229" s="41" t="str">
        <f>IF((ISNUMBER(SEARCH("Reimb",Q229))),"Provide original journal document # in next column &gt;&gt;&gt;&gt;","")</f>
        <v/>
      </c>
      <c r="U229" s="1"/>
      <c r="V229" s="44" t="str">
        <f t="shared" ref="V229:V235" si="122">$F$36&amp;" "&amp;$F$38</f>
        <v>JOHN SMITH</v>
      </c>
      <c r="W229" s="42">
        <f t="shared" ref="W229:W235" si="123">$F$39</f>
        <v>1234567890</v>
      </c>
      <c r="X229" s="41" t="str">
        <f t="shared" ref="X229:X235" si="124">$F$40</f>
        <v>JSMITH@UCDAVIS.EDU</v>
      </c>
      <c r="Y229" s="10"/>
      <c r="Z229" s="7"/>
      <c r="AA229" s="10"/>
      <c r="AB229" s="1"/>
      <c r="AC229" s="1"/>
      <c r="AD229" s="1"/>
      <c r="AE229" s="1"/>
      <c r="AF229" s="1"/>
      <c r="AG229" s="1"/>
      <c r="AH229" s="1"/>
      <c r="AI229" s="58"/>
      <c r="AJ229" s="58"/>
      <c r="AK229" s="170"/>
    </row>
    <row r="230" spans="1:37" s="23" customFormat="1">
      <c r="B230" s="33"/>
      <c r="C230" s="43" t="str">
        <f>C228</f>
        <v/>
      </c>
      <c r="D230" s="39" t="str">
        <f t="shared" ca="1" si="120"/>
        <v>March</v>
      </c>
      <c r="E230" s="40" t="str">
        <f t="shared" ca="1" si="121"/>
        <v>2024</v>
      </c>
      <c r="F230" s="4"/>
      <c r="G230" s="4"/>
      <c r="H230" s="9"/>
      <c r="I230" s="1"/>
      <c r="J230" s="202"/>
      <c r="K230" s="4"/>
      <c r="L230" s="4"/>
      <c r="M230" s="9"/>
      <c r="N230" s="1"/>
      <c r="O230" s="63"/>
      <c r="P230" s="63"/>
      <c r="Q230" s="4"/>
      <c r="R230" s="261"/>
      <c r="S230" s="261"/>
      <c r="T230" s="41" t="str">
        <f t="shared" ref="T230:T235" si="125">IF((ISNUMBER(SEARCH("Reimb",Q230))),"Provide original journal document # in next column &gt;&gt;&gt;&gt;","")</f>
        <v/>
      </c>
      <c r="U230" s="1"/>
      <c r="V230" s="44" t="str">
        <f t="shared" si="122"/>
        <v>JOHN SMITH</v>
      </c>
      <c r="W230" s="42">
        <f t="shared" si="123"/>
        <v>1234567890</v>
      </c>
      <c r="X230" s="41" t="str">
        <f t="shared" si="124"/>
        <v>JSMITH@UCDAVIS.EDU</v>
      </c>
      <c r="Y230" s="10"/>
      <c r="Z230" s="7"/>
      <c r="AA230" s="12"/>
      <c r="AB230" s="1"/>
      <c r="AC230" s="1"/>
      <c r="AD230" s="1"/>
      <c r="AE230" s="1"/>
      <c r="AF230" s="1"/>
      <c r="AG230" s="1"/>
      <c r="AH230" s="1"/>
      <c r="AI230" s="58"/>
      <c r="AJ230" s="58"/>
      <c r="AK230" s="170"/>
    </row>
    <row r="231" spans="1:37" s="23" customFormat="1">
      <c r="B231" s="33"/>
      <c r="C231" s="43" t="str">
        <f>C228</f>
        <v/>
      </c>
      <c r="D231" s="39" t="str">
        <f t="shared" ca="1" si="120"/>
        <v>March</v>
      </c>
      <c r="E231" s="40" t="str">
        <f t="shared" ca="1" si="121"/>
        <v>2024</v>
      </c>
      <c r="F231" s="4"/>
      <c r="G231" s="4"/>
      <c r="H231" s="9"/>
      <c r="I231" s="1"/>
      <c r="J231" s="202"/>
      <c r="K231" s="4"/>
      <c r="L231" s="4"/>
      <c r="M231" s="9"/>
      <c r="N231" s="1"/>
      <c r="O231" s="63"/>
      <c r="P231" s="63"/>
      <c r="Q231" s="4"/>
      <c r="R231" s="261"/>
      <c r="S231" s="261"/>
      <c r="T231" s="41" t="str">
        <f t="shared" si="125"/>
        <v/>
      </c>
      <c r="U231" s="1"/>
      <c r="V231" s="44" t="str">
        <f t="shared" si="122"/>
        <v>JOHN SMITH</v>
      </c>
      <c r="W231" s="42">
        <f t="shared" si="123"/>
        <v>1234567890</v>
      </c>
      <c r="X231" s="41" t="str">
        <f t="shared" si="124"/>
        <v>JSMITH@UCDAVIS.EDU</v>
      </c>
      <c r="Y231" s="10"/>
      <c r="Z231" s="7"/>
      <c r="AA231" s="12"/>
      <c r="AB231" s="1"/>
      <c r="AC231" s="1"/>
      <c r="AD231" s="1"/>
      <c r="AE231" s="1"/>
      <c r="AF231" s="1"/>
      <c r="AG231" s="1"/>
      <c r="AH231" s="1"/>
      <c r="AI231" s="58"/>
      <c r="AJ231" s="58"/>
      <c r="AK231" s="170"/>
    </row>
    <row r="232" spans="1:37" s="23" customFormat="1">
      <c r="B232" s="33"/>
      <c r="C232" s="43" t="str">
        <f>C228</f>
        <v/>
      </c>
      <c r="D232" s="39" t="str">
        <f t="shared" ca="1" si="120"/>
        <v>March</v>
      </c>
      <c r="E232" s="40" t="str">
        <f t="shared" ca="1" si="121"/>
        <v>2024</v>
      </c>
      <c r="F232" s="4"/>
      <c r="G232" s="4"/>
      <c r="H232" s="9"/>
      <c r="I232" s="1"/>
      <c r="J232" s="202"/>
      <c r="K232" s="4"/>
      <c r="L232" s="4"/>
      <c r="M232" s="9"/>
      <c r="N232" s="1"/>
      <c r="O232" s="63"/>
      <c r="P232" s="63"/>
      <c r="Q232" s="4"/>
      <c r="R232" s="261"/>
      <c r="S232" s="261"/>
      <c r="T232" s="41" t="str">
        <f t="shared" si="125"/>
        <v/>
      </c>
      <c r="U232" s="1"/>
      <c r="V232" s="44" t="str">
        <f t="shared" si="122"/>
        <v>JOHN SMITH</v>
      </c>
      <c r="W232" s="42">
        <f t="shared" si="123"/>
        <v>1234567890</v>
      </c>
      <c r="X232" s="41" t="str">
        <f t="shared" si="124"/>
        <v>JSMITH@UCDAVIS.EDU</v>
      </c>
      <c r="Y232" s="10"/>
      <c r="Z232" s="7"/>
      <c r="AA232" s="12"/>
      <c r="AB232" s="1"/>
      <c r="AC232" s="1"/>
      <c r="AD232" s="1"/>
      <c r="AE232" s="1"/>
      <c r="AF232" s="1"/>
      <c r="AG232" s="1"/>
      <c r="AH232" s="1"/>
      <c r="AI232" s="58"/>
      <c r="AJ232" s="58"/>
      <c r="AK232" s="170"/>
    </row>
    <row r="233" spans="1:37" s="23" customFormat="1">
      <c r="B233" s="33"/>
      <c r="C233" s="43" t="str">
        <f>C228</f>
        <v/>
      </c>
      <c r="D233" s="39" t="str">
        <f t="shared" ca="1" si="120"/>
        <v>March</v>
      </c>
      <c r="E233" s="40" t="str">
        <f t="shared" ca="1" si="121"/>
        <v>2024</v>
      </c>
      <c r="F233" s="4"/>
      <c r="G233" s="4"/>
      <c r="H233" s="9"/>
      <c r="I233" s="1"/>
      <c r="J233" s="202"/>
      <c r="K233" s="4"/>
      <c r="L233" s="4"/>
      <c r="M233" s="9"/>
      <c r="N233" s="1"/>
      <c r="O233" s="63"/>
      <c r="P233" s="63"/>
      <c r="Q233" s="4"/>
      <c r="R233" s="261"/>
      <c r="S233" s="261"/>
      <c r="T233" s="41" t="str">
        <f t="shared" si="125"/>
        <v/>
      </c>
      <c r="U233" s="1"/>
      <c r="V233" s="44" t="str">
        <f t="shared" si="122"/>
        <v>JOHN SMITH</v>
      </c>
      <c r="W233" s="42">
        <f t="shared" si="123"/>
        <v>1234567890</v>
      </c>
      <c r="X233" s="41" t="str">
        <f t="shared" si="124"/>
        <v>JSMITH@UCDAVIS.EDU</v>
      </c>
      <c r="Y233" s="10"/>
      <c r="Z233" s="7"/>
      <c r="AA233" s="12"/>
      <c r="AB233" s="1"/>
      <c r="AC233" s="1"/>
      <c r="AD233" s="1"/>
      <c r="AE233" s="1"/>
      <c r="AF233" s="1"/>
      <c r="AG233" s="1"/>
      <c r="AH233" s="1"/>
      <c r="AI233" s="58"/>
      <c r="AJ233" s="58"/>
      <c r="AK233" s="170"/>
    </row>
    <row r="234" spans="1:37" s="23" customFormat="1">
      <c r="B234" s="33"/>
      <c r="C234" s="43" t="str">
        <f>C228</f>
        <v/>
      </c>
      <c r="D234" s="39" t="str">
        <f t="shared" ca="1" si="120"/>
        <v>March</v>
      </c>
      <c r="E234" s="40" t="str">
        <f t="shared" ca="1" si="121"/>
        <v>2024</v>
      </c>
      <c r="F234" s="4"/>
      <c r="G234" s="4"/>
      <c r="H234" s="9"/>
      <c r="I234" s="1"/>
      <c r="J234" s="202"/>
      <c r="K234" s="4"/>
      <c r="L234" s="4"/>
      <c r="M234" s="9"/>
      <c r="N234" s="1"/>
      <c r="O234" s="63"/>
      <c r="P234" s="63"/>
      <c r="Q234" s="4"/>
      <c r="R234" s="261"/>
      <c r="S234" s="261"/>
      <c r="T234" s="41" t="str">
        <f t="shared" si="125"/>
        <v/>
      </c>
      <c r="U234" s="1"/>
      <c r="V234" s="44" t="str">
        <f t="shared" si="122"/>
        <v>JOHN SMITH</v>
      </c>
      <c r="W234" s="42">
        <f t="shared" si="123"/>
        <v>1234567890</v>
      </c>
      <c r="X234" s="41" t="str">
        <f t="shared" si="124"/>
        <v>JSMITH@UCDAVIS.EDU</v>
      </c>
      <c r="Y234" s="10"/>
      <c r="Z234" s="7"/>
      <c r="AA234" s="12"/>
      <c r="AB234" s="1"/>
      <c r="AC234" s="1"/>
      <c r="AD234" s="1"/>
      <c r="AE234" s="1"/>
      <c r="AF234" s="1"/>
      <c r="AG234" s="1"/>
      <c r="AH234" s="1"/>
      <c r="AI234" s="58"/>
      <c r="AJ234" s="58"/>
      <c r="AK234" s="170"/>
    </row>
    <row r="235" spans="1:37" s="23" customFormat="1" ht="15.75" thickBot="1">
      <c r="B235" s="33"/>
      <c r="C235" s="45" t="str">
        <f>C228</f>
        <v/>
      </c>
      <c r="D235" s="46" t="str">
        <f t="shared" ca="1" si="120"/>
        <v>March</v>
      </c>
      <c r="E235" s="47" t="str">
        <f t="shared" ca="1" si="121"/>
        <v>2024</v>
      </c>
      <c r="F235" s="5"/>
      <c r="G235" s="5"/>
      <c r="H235" s="6"/>
      <c r="I235" s="2"/>
      <c r="J235" s="205"/>
      <c r="K235" s="5"/>
      <c r="L235" s="5"/>
      <c r="M235" s="6"/>
      <c r="N235" s="2"/>
      <c r="O235" s="64"/>
      <c r="P235" s="64"/>
      <c r="Q235" s="5"/>
      <c r="R235" s="262"/>
      <c r="S235" s="262"/>
      <c r="T235" s="48" t="str">
        <f t="shared" si="125"/>
        <v/>
      </c>
      <c r="U235" s="2"/>
      <c r="V235" s="49" t="str">
        <f t="shared" si="122"/>
        <v>JOHN SMITH</v>
      </c>
      <c r="W235" s="50">
        <f t="shared" si="123"/>
        <v>1234567890</v>
      </c>
      <c r="X235" s="48" t="str">
        <f t="shared" si="124"/>
        <v>JSMITH@UCDAVIS.EDU</v>
      </c>
      <c r="Y235" s="11"/>
      <c r="Z235" s="8"/>
      <c r="AA235" s="11"/>
      <c r="AB235" s="2"/>
      <c r="AC235" s="2"/>
      <c r="AD235" s="2"/>
      <c r="AE235" s="2"/>
      <c r="AF235" s="2"/>
      <c r="AG235" s="2"/>
      <c r="AH235" s="2"/>
      <c r="AI235" s="59"/>
      <c r="AJ235" s="59"/>
      <c r="AK235" s="174"/>
    </row>
    <row r="236" spans="1:37" s="23" customFormat="1" ht="15.75" thickBot="1">
      <c r="B236" s="33"/>
      <c r="C236" s="51"/>
      <c r="D236" s="52"/>
      <c r="E236" s="52"/>
      <c r="F236" s="52"/>
      <c r="G236" s="53"/>
      <c r="H236" s="52"/>
      <c r="I236" s="52"/>
      <c r="J236" s="52"/>
      <c r="K236" s="52"/>
      <c r="L236" s="52"/>
      <c r="M236" s="52"/>
      <c r="N236" s="52"/>
      <c r="O236" s="52"/>
      <c r="P236" s="52"/>
      <c r="Q236" s="52"/>
      <c r="R236" s="52"/>
      <c r="S236" s="260"/>
      <c r="T236" s="52"/>
      <c r="U236" s="52"/>
      <c r="V236" s="52"/>
      <c r="W236" s="54"/>
      <c r="X236" s="52"/>
      <c r="Y236" s="52"/>
      <c r="Z236" s="54"/>
      <c r="AA236" s="52"/>
      <c r="AB236" s="52"/>
      <c r="AC236" s="52"/>
      <c r="AD236" s="52"/>
      <c r="AE236" s="52"/>
      <c r="AF236" s="52"/>
      <c r="AG236" s="52"/>
      <c r="AH236" s="52"/>
      <c r="AI236" s="60"/>
      <c r="AJ236" s="60"/>
      <c r="AK236" s="176"/>
    </row>
    <row r="237" spans="1:37" s="23" customFormat="1">
      <c r="A237" s="33">
        <v>22</v>
      </c>
      <c r="B237" s="33"/>
      <c r="C237" s="34" t="str">
        <f>IF(ISBLANK(C238),"",C238)</f>
        <v/>
      </c>
      <c r="D237" s="35" t="str">
        <f t="shared" ref="D237:D244" ca="1" si="126">$F$44</f>
        <v>March</v>
      </c>
      <c r="E237" s="36" t="str">
        <f t="shared" ref="E237:E244" ca="1" si="127">$N$1</f>
        <v>2024</v>
      </c>
      <c r="F237" s="36">
        <f>IF(OR(R237&gt;0, S237&gt;0), "3110", )</f>
        <v>0</v>
      </c>
      <c r="G237" s="36">
        <f>IF(OR(R237&gt;0, S237&gt;0), "13U10", )</f>
        <v>0</v>
      </c>
      <c r="H237" s="36">
        <f>IF(OR(R237&gt;0, S237&gt;0), "1000002", )</f>
        <v>0</v>
      </c>
      <c r="I237" s="36" t="str">
        <f>IF(ISBLANK(C238),"", IF(OR(R237&gt;=100000, S237&gt;=100000), "102110", VLOOKUP(C237,$D$1:$F$13,2,FALSE)))</f>
        <v/>
      </c>
      <c r="J237" s="36">
        <f>IF(OR(R237&gt;0, S237&gt;0), "00", )</f>
        <v>0</v>
      </c>
      <c r="K237" s="36">
        <f>IF(OR(R237&gt;0, S237&gt;0), "000", )</f>
        <v>0</v>
      </c>
      <c r="L237" s="36">
        <f>IF(OR(R237&gt;0, S237&gt;0), "0000000000", )</f>
        <v>0</v>
      </c>
      <c r="M237" s="36">
        <f>IF(OR(R237&gt;0, S237&gt;0), "000000", )</f>
        <v>0</v>
      </c>
      <c r="N237" s="36">
        <f>IF(OR(R237&gt;0, S237&gt;0), "0000", )</f>
        <v>0</v>
      </c>
      <c r="O237" s="36">
        <f>IF(OR(R237&gt;0, S237&gt;0), "000000", )</f>
        <v>0</v>
      </c>
      <c r="P237" s="36">
        <f>IF(OR(R237&gt;0, S237&gt;0), "000000", )</f>
        <v>0</v>
      </c>
      <c r="Q237" s="36" t="str">
        <f ca="1">"UCD"&amp;" "&amp;D238&amp;" "&amp;"Recharges"&amp;" "&amp;"To"&amp;" "&amp;C238</f>
        <v xml:space="preserve">UCD March Recharges To </v>
      </c>
      <c r="R237" s="259">
        <f>SUM(S238:S244)</f>
        <v>0</v>
      </c>
      <c r="S237" s="259">
        <f>SUM(R238:R244)</f>
        <v>0</v>
      </c>
      <c r="T237" s="37"/>
      <c r="U237" s="37"/>
      <c r="V237" s="37"/>
      <c r="W237" s="38"/>
      <c r="X237" s="37"/>
      <c r="Y237" s="37"/>
      <c r="Z237" s="38"/>
      <c r="AA237" s="37"/>
      <c r="AB237" s="37" t="str">
        <f>IF(ISERROR(VLOOKUP(C237,$AC$1:$AK$12,2,FALSE))," ",(VLOOKUP(C237,$AC$1:$AK$12,2,FALSE)))</f>
        <v xml:space="preserve"> </v>
      </c>
      <c r="AC237" s="37" t="str">
        <f>IF(ISERROR(VLOOKUP(C237,$AC$1:$AK$12,3,FALSE))," ",(VLOOKUP(C237,$AC$1:$AK$12,3,FALSE)))</f>
        <v xml:space="preserve"> </v>
      </c>
      <c r="AD237" s="37" t="str">
        <f>IF(ISERROR(VLOOKUP(C237,$AC$1:$AL$12,4,FALSE))," ",(VLOOKUP(C237,$AC$1:$AL$12,4,FALSE)))</f>
        <v xml:space="preserve"> </v>
      </c>
      <c r="AE237" s="37" t="str">
        <f>IF(ISERROR(VLOOKUP(C237,$AC$1:$AK$12,5,FALSE))," ",(VLOOKUP(C237,$AC$1:$AK$12,5,FALSE)))</f>
        <v xml:space="preserve"> </v>
      </c>
      <c r="AF237" s="37" t="str">
        <f>IF(ISERROR(VLOOKUP(C237,$AC$1:$AK$12,6,FALSE))," ",(VLOOKUP(C237,$AC$1:$AK$12,6,FALSE)))</f>
        <v xml:space="preserve"> </v>
      </c>
      <c r="AG237" s="37" t="str">
        <f>IF(ISERROR(VLOOKUP(C237,$AC$1:$AK$12,7,FALSE))," ",(VLOOKUP(C237,$AC$1:$AK$12,7,FALSE)))</f>
        <v xml:space="preserve"> </v>
      </c>
      <c r="AH237" s="37" t="str">
        <f>IF(ISERROR(VLOOKUP(C237,$AC$1:$AK$12,8,FALSE))," ",(VLOOKUP(C237,$AC$1:$AK$12,8,FALSE)))</f>
        <v xml:space="preserve"> </v>
      </c>
      <c r="AI237" s="57" t="str">
        <f>IF(ISERROR(VLOOKUP(C237,$AC$1:$AK$12,9,FALSE))," ",(VLOOKUP(C237,$AC$1:$AK$12,9,FALSE)))</f>
        <v xml:space="preserve"> </v>
      </c>
      <c r="AJ237" s="37" t="str">
        <f>IF(ISERROR(VLOOKUP(C237,$AC$1:$AL$12,10,FALSE))," ",(VLOOKUP(C237,$AC$1:$AL$12,10,FALSE)))</f>
        <v xml:space="preserve"> </v>
      </c>
      <c r="AK237" s="173"/>
    </row>
    <row r="238" spans="1:37" s="23" customFormat="1">
      <c r="B238" s="33"/>
      <c r="C238" s="3"/>
      <c r="D238" s="39" t="str">
        <f t="shared" ca="1" si="126"/>
        <v>March</v>
      </c>
      <c r="E238" s="40" t="str">
        <f t="shared" ca="1" si="127"/>
        <v>2024</v>
      </c>
      <c r="F238" s="4"/>
      <c r="G238" s="4"/>
      <c r="H238" s="9"/>
      <c r="I238" s="1"/>
      <c r="J238" s="203"/>
      <c r="K238" s="1"/>
      <c r="L238" s="4"/>
      <c r="M238" s="9"/>
      <c r="N238" s="1"/>
      <c r="O238" s="63"/>
      <c r="P238" s="63"/>
      <c r="Q238" s="4"/>
      <c r="R238" s="261"/>
      <c r="S238" s="261"/>
      <c r="T238" s="41" t="str">
        <f>IF((ISNUMBER(SEARCH("Reimb",Q238))),"Provide original journal document # in next column &gt;&gt;&gt;&gt;","")</f>
        <v/>
      </c>
      <c r="U238" s="1"/>
      <c r="V238" s="44" t="str">
        <f t="shared" ref="V238:V244" si="128">$F$36&amp;" "&amp;$F$38</f>
        <v>JOHN SMITH</v>
      </c>
      <c r="W238" s="42">
        <f t="shared" ref="W238:W244" si="129">$F$39</f>
        <v>1234567890</v>
      </c>
      <c r="X238" s="41" t="str">
        <f t="shared" ref="X238:X244" si="130">$F$40</f>
        <v>JSMITH@UCDAVIS.EDU</v>
      </c>
      <c r="Y238" s="10"/>
      <c r="Z238" s="7"/>
      <c r="AA238" s="10"/>
      <c r="AB238" s="1"/>
      <c r="AC238" s="1"/>
      <c r="AD238" s="1"/>
      <c r="AE238" s="1"/>
      <c r="AF238" s="1"/>
      <c r="AG238" s="1"/>
      <c r="AH238" s="1"/>
      <c r="AI238" s="58"/>
      <c r="AJ238" s="58"/>
      <c r="AK238" s="170"/>
    </row>
    <row r="239" spans="1:37" s="23" customFormat="1">
      <c r="B239" s="33"/>
      <c r="C239" s="43" t="str">
        <f>C237</f>
        <v/>
      </c>
      <c r="D239" s="39" t="str">
        <f t="shared" ca="1" si="126"/>
        <v>March</v>
      </c>
      <c r="E239" s="40" t="str">
        <f t="shared" ca="1" si="127"/>
        <v>2024</v>
      </c>
      <c r="F239" s="4"/>
      <c r="G239" s="4"/>
      <c r="H239" s="9"/>
      <c r="I239" s="1"/>
      <c r="J239" s="202"/>
      <c r="K239" s="4"/>
      <c r="L239" s="4"/>
      <c r="M239" s="9"/>
      <c r="N239" s="1"/>
      <c r="O239" s="63"/>
      <c r="P239" s="63"/>
      <c r="Q239" s="4"/>
      <c r="R239" s="261"/>
      <c r="S239" s="261"/>
      <c r="T239" s="41" t="str">
        <f t="shared" ref="T239:T244" si="131">IF((ISNUMBER(SEARCH("Reimb",Q239))),"Provide original journal document # in next column &gt;&gt;&gt;&gt;","")</f>
        <v/>
      </c>
      <c r="U239" s="1"/>
      <c r="V239" s="44" t="str">
        <f t="shared" si="128"/>
        <v>JOHN SMITH</v>
      </c>
      <c r="W239" s="42">
        <f t="shared" si="129"/>
        <v>1234567890</v>
      </c>
      <c r="X239" s="41" t="str">
        <f t="shared" si="130"/>
        <v>JSMITH@UCDAVIS.EDU</v>
      </c>
      <c r="Y239" s="10"/>
      <c r="Z239" s="7"/>
      <c r="AA239" s="12"/>
      <c r="AB239" s="1"/>
      <c r="AC239" s="1"/>
      <c r="AD239" s="1"/>
      <c r="AE239" s="1"/>
      <c r="AF239" s="1"/>
      <c r="AG239" s="1"/>
      <c r="AH239" s="1"/>
      <c r="AI239" s="58"/>
      <c r="AJ239" s="58"/>
      <c r="AK239" s="170"/>
    </row>
    <row r="240" spans="1:37" s="23" customFormat="1">
      <c r="B240" s="33"/>
      <c r="C240" s="43" t="str">
        <f>C237</f>
        <v/>
      </c>
      <c r="D240" s="39" t="str">
        <f t="shared" ca="1" si="126"/>
        <v>March</v>
      </c>
      <c r="E240" s="40" t="str">
        <f t="shared" ca="1" si="127"/>
        <v>2024</v>
      </c>
      <c r="F240" s="4"/>
      <c r="G240" s="4"/>
      <c r="H240" s="9"/>
      <c r="I240" s="1"/>
      <c r="J240" s="202"/>
      <c r="K240" s="4"/>
      <c r="L240" s="4"/>
      <c r="M240" s="9"/>
      <c r="N240" s="1"/>
      <c r="O240" s="63"/>
      <c r="P240" s="63"/>
      <c r="Q240" s="4"/>
      <c r="R240" s="261"/>
      <c r="S240" s="261"/>
      <c r="T240" s="41" t="str">
        <f t="shared" si="131"/>
        <v/>
      </c>
      <c r="U240" s="1"/>
      <c r="V240" s="44" t="str">
        <f t="shared" si="128"/>
        <v>JOHN SMITH</v>
      </c>
      <c r="W240" s="42">
        <f t="shared" si="129"/>
        <v>1234567890</v>
      </c>
      <c r="X240" s="41" t="str">
        <f t="shared" si="130"/>
        <v>JSMITH@UCDAVIS.EDU</v>
      </c>
      <c r="Y240" s="10"/>
      <c r="Z240" s="7"/>
      <c r="AA240" s="12"/>
      <c r="AB240" s="1"/>
      <c r="AC240" s="1"/>
      <c r="AD240" s="1"/>
      <c r="AE240" s="1"/>
      <c r="AF240" s="1"/>
      <c r="AG240" s="1"/>
      <c r="AH240" s="1"/>
      <c r="AI240" s="58"/>
      <c r="AJ240" s="58"/>
      <c r="AK240" s="170"/>
    </row>
    <row r="241" spans="1:37" s="23" customFormat="1">
      <c r="B241" s="33"/>
      <c r="C241" s="43" t="str">
        <f>C237</f>
        <v/>
      </c>
      <c r="D241" s="39" t="str">
        <f t="shared" ca="1" si="126"/>
        <v>March</v>
      </c>
      <c r="E241" s="40" t="str">
        <f t="shared" ca="1" si="127"/>
        <v>2024</v>
      </c>
      <c r="F241" s="4"/>
      <c r="G241" s="4"/>
      <c r="H241" s="9"/>
      <c r="I241" s="1"/>
      <c r="J241" s="202"/>
      <c r="K241" s="4"/>
      <c r="L241" s="4"/>
      <c r="M241" s="9"/>
      <c r="N241" s="1"/>
      <c r="O241" s="63"/>
      <c r="P241" s="63"/>
      <c r="Q241" s="4"/>
      <c r="R241" s="261"/>
      <c r="S241" s="261"/>
      <c r="T241" s="41" t="str">
        <f t="shared" si="131"/>
        <v/>
      </c>
      <c r="U241" s="1"/>
      <c r="V241" s="44" t="str">
        <f t="shared" si="128"/>
        <v>JOHN SMITH</v>
      </c>
      <c r="W241" s="42">
        <f t="shared" si="129"/>
        <v>1234567890</v>
      </c>
      <c r="X241" s="41" t="str">
        <f t="shared" si="130"/>
        <v>JSMITH@UCDAVIS.EDU</v>
      </c>
      <c r="Y241" s="10"/>
      <c r="Z241" s="7"/>
      <c r="AA241" s="12"/>
      <c r="AB241" s="1"/>
      <c r="AC241" s="1"/>
      <c r="AD241" s="1"/>
      <c r="AE241" s="1"/>
      <c r="AF241" s="1"/>
      <c r="AG241" s="1"/>
      <c r="AH241" s="1"/>
      <c r="AI241" s="58"/>
      <c r="AJ241" s="58"/>
      <c r="AK241" s="170"/>
    </row>
    <row r="242" spans="1:37" s="23" customFormat="1">
      <c r="B242" s="33"/>
      <c r="C242" s="43" t="str">
        <f>C237</f>
        <v/>
      </c>
      <c r="D242" s="39" t="str">
        <f t="shared" ca="1" si="126"/>
        <v>March</v>
      </c>
      <c r="E242" s="40" t="str">
        <f t="shared" ca="1" si="127"/>
        <v>2024</v>
      </c>
      <c r="F242" s="4"/>
      <c r="G242" s="4"/>
      <c r="H242" s="9"/>
      <c r="I242" s="1"/>
      <c r="J242" s="202"/>
      <c r="K242" s="4"/>
      <c r="L242" s="4"/>
      <c r="M242" s="9"/>
      <c r="N242" s="1"/>
      <c r="O242" s="63"/>
      <c r="P242" s="63"/>
      <c r="Q242" s="4"/>
      <c r="R242" s="261"/>
      <c r="S242" s="261"/>
      <c r="T242" s="41" t="str">
        <f t="shared" si="131"/>
        <v/>
      </c>
      <c r="U242" s="1"/>
      <c r="V242" s="44" t="str">
        <f t="shared" si="128"/>
        <v>JOHN SMITH</v>
      </c>
      <c r="W242" s="42">
        <f t="shared" si="129"/>
        <v>1234567890</v>
      </c>
      <c r="X242" s="41" t="str">
        <f t="shared" si="130"/>
        <v>JSMITH@UCDAVIS.EDU</v>
      </c>
      <c r="Y242" s="10"/>
      <c r="Z242" s="7"/>
      <c r="AA242" s="12"/>
      <c r="AB242" s="1"/>
      <c r="AC242" s="1"/>
      <c r="AD242" s="1"/>
      <c r="AE242" s="1"/>
      <c r="AF242" s="1"/>
      <c r="AG242" s="1"/>
      <c r="AH242" s="1"/>
      <c r="AI242" s="58"/>
      <c r="AJ242" s="58"/>
      <c r="AK242" s="170"/>
    </row>
    <row r="243" spans="1:37" s="23" customFormat="1">
      <c r="B243" s="33"/>
      <c r="C243" s="43" t="str">
        <f>C237</f>
        <v/>
      </c>
      <c r="D243" s="39" t="str">
        <f t="shared" ca="1" si="126"/>
        <v>March</v>
      </c>
      <c r="E243" s="40" t="str">
        <f t="shared" ca="1" si="127"/>
        <v>2024</v>
      </c>
      <c r="F243" s="4"/>
      <c r="G243" s="4"/>
      <c r="H243" s="9"/>
      <c r="I243" s="1"/>
      <c r="J243" s="202"/>
      <c r="K243" s="4"/>
      <c r="L243" s="4"/>
      <c r="M243" s="9"/>
      <c r="N243" s="1"/>
      <c r="O243" s="63"/>
      <c r="P243" s="63"/>
      <c r="Q243" s="4"/>
      <c r="R243" s="261"/>
      <c r="S243" s="261"/>
      <c r="T243" s="41" t="str">
        <f t="shared" si="131"/>
        <v/>
      </c>
      <c r="U243" s="1"/>
      <c r="V243" s="44" t="str">
        <f t="shared" si="128"/>
        <v>JOHN SMITH</v>
      </c>
      <c r="W243" s="42">
        <f t="shared" si="129"/>
        <v>1234567890</v>
      </c>
      <c r="X243" s="41" t="str">
        <f t="shared" si="130"/>
        <v>JSMITH@UCDAVIS.EDU</v>
      </c>
      <c r="Y243" s="10"/>
      <c r="Z243" s="7"/>
      <c r="AA243" s="12"/>
      <c r="AB243" s="1"/>
      <c r="AC243" s="1"/>
      <c r="AD243" s="1"/>
      <c r="AE243" s="1"/>
      <c r="AF243" s="1"/>
      <c r="AG243" s="1"/>
      <c r="AH243" s="1"/>
      <c r="AI243" s="58"/>
      <c r="AJ243" s="58"/>
      <c r="AK243" s="170"/>
    </row>
    <row r="244" spans="1:37" s="23" customFormat="1" ht="15.75" thickBot="1">
      <c r="B244" s="33"/>
      <c r="C244" s="45" t="str">
        <f>C237</f>
        <v/>
      </c>
      <c r="D244" s="46" t="str">
        <f t="shared" ca="1" si="126"/>
        <v>March</v>
      </c>
      <c r="E244" s="47" t="str">
        <f t="shared" ca="1" si="127"/>
        <v>2024</v>
      </c>
      <c r="F244" s="5"/>
      <c r="G244" s="5"/>
      <c r="H244" s="6"/>
      <c r="I244" s="2"/>
      <c r="J244" s="205"/>
      <c r="K244" s="5"/>
      <c r="L244" s="5"/>
      <c r="M244" s="6"/>
      <c r="N244" s="2"/>
      <c r="O244" s="64"/>
      <c r="P244" s="64"/>
      <c r="Q244" s="5"/>
      <c r="R244" s="262"/>
      <c r="S244" s="262"/>
      <c r="T244" s="48" t="str">
        <f t="shared" si="131"/>
        <v/>
      </c>
      <c r="U244" s="2"/>
      <c r="V244" s="49" t="str">
        <f t="shared" si="128"/>
        <v>JOHN SMITH</v>
      </c>
      <c r="W244" s="50">
        <f t="shared" si="129"/>
        <v>1234567890</v>
      </c>
      <c r="X244" s="48" t="str">
        <f t="shared" si="130"/>
        <v>JSMITH@UCDAVIS.EDU</v>
      </c>
      <c r="Y244" s="11"/>
      <c r="Z244" s="8"/>
      <c r="AA244" s="11"/>
      <c r="AB244" s="2"/>
      <c r="AC244" s="2"/>
      <c r="AD244" s="2"/>
      <c r="AE244" s="2"/>
      <c r="AF244" s="2"/>
      <c r="AG244" s="2"/>
      <c r="AH244" s="2"/>
      <c r="AI244" s="59"/>
      <c r="AJ244" s="59"/>
      <c r="AK244" s="174"/>
    </row>
    <row r="245" spans="1:37" s="23" customFormat="1" ht="15.75" thickBot="1">
      <c r="B245" s="33"/>
      <c r="C245" s="51"/>
      <c r="D245" s="52"/>
      <c r="E245" s="52"/>
      <c r="F245" s="52"/>
      <c r="G245" s="53"/>
      <c r="H245" s="52"/>
      <c r="I245" s="52"/>
      <c r="J245" s="52"/>
      <c r="K245" s="52"/>
      <c r="L245" s="52"/>
      <c r="M245" s="52"/>
      <c r="N245" s="52"/>
      <c r="O245" s="52"/>
      <c r="P245" s="52"/>
      <c r="Q245" s="52"/>
      <c r="R245" s="52"/>
      <c r="S245" s="260"/>
      <c r="T245" s="52"/>
      <c r="U245" s="52"/>
      <c r="V245" s="52"/>
      <c r="W245" s="54"/>
      <c r="X245" s="52"/>
      <c r="Y245" s="52"/>
      <c r="Z245" s="54"/>
      <c r="AA245" s="52"/>
      <c r="AB245" s="52"/>
      <c r="AC245" s="52"/>
      <c r="AD245" s="52"/>
      <c r="AE245" s="52"/>
      <c r="AF245" s="52"/>
      <c r="AG245" s="52"/>
      <c r="AH245" s="52"/>
      <c r="AI245" s="60"/>
      <c r="AJ245" s="60"/>
      <c r="AK245" s="176"/>
    </row>
    <row r="246" spans="1:37" s="23" customFormat="1">
      <c r="A246" s="33">
        <v>23</v>
      </c>
      <c r="B246" s="33"/>
      <c r="C246" s="34" t="str">
        <f>IF(ISBLANK(C247),"",C247)</f>
        <v/>
      </c>
      <c r="D246" s="35" t="str">
        <f t="shared" ref="D246:D253" ca="1" si="132">$F$44</f>
        <v>March</v>
      </c>
      <c r="E246" s="36" t="str">
        <f t="shared" ref="E246:E253" ca="1" si="133">$N$1</f>
        <v>2024</v>
      </c>
      <c r="F246" s="36">
        <f>IF(OR(R246&gt;0, S246&gt;0), "3110", )</f>
        <v>0</v>
      </c>
      <c r="G246" s="36">
        <f>IF(OR(R246&gt;0, S246&gt;0), "13U10", )</f>
        <v>0</v>
      </c>
      <c r="H246" s="36">
        <f>IF(OR(R246&gt;0, S246&gt;0), "1000002", )</f>
        <v>0</v>
      </c>
      <c r="I246" s="36" t="str">
        <f>IF(ISBLANK(C247),"", IF(OR(R246&gt;=100000, S246&gt;=100000), "102110", VLOOKUP(C246,$D$1:$F$13,2,FALSE)))</f>
        <v/>
      </c>
      <c r="J246" s="36">
        <f>IF(OR(R246&gt;0, S246&gt;0), "00", )</f>
        <v>0</v>
      </c>
      <c r="K246" s="36">
        <f>IF(OR(R246&gt;0, S246&gt;0), "000", )</f>
        <v>0</v>
      </c>
      <c r="L246" s="36">
        <f>IF(OR(R246&gt;0, S246&gt;0), "0000000000", )</f>
        <v>0</v>
      </c>
      <c r="M246" s="36">
        <f>IF(OR(R246&gt;0, S246&gt;0), "000000", )</f>
        <v>0</v>
      </c>
      <c r="N246" s="36">
        <f>IF(OR(R246&gt;0, S246&gt;0), "0000", )</f>
        <v>0</v>
      </c>
      <c r="O246" s="36">
        <f>IF(OR(R246&gt;0, S246&gt;0), "000000", )</f>
        <v>0</v>
      </c>
      <c r="P246" s="36">
        <f>IF(OR(R246&gt;0, S246&gt;0), "000000", )</f>
        <v>0</v>
      </c>
      <c r="Q246" s="36" t="str">
        <f ca="1">"UCD"&amp;" "&amp;D247&amp;" "&amp;"Recharges"&amp;" "&amp;"To"&amp;" "&amp;C247</f>
        <v xml:space="preserve">UCD March Recharges To </v>
      </c>
      <c r="R246" s="259">
        <f>SUM(S247:S253)</f>
        <v>0</v>
      </c>
      <c r="S246" s="259">
        <f>SUM(R247:R253)</f>
        <v>0</v>
      </c>
      <c r="T246" s="37"/>
      <c r="U246" s="37"/>
      <c r="V246" s="37"/>
      <c r="W246" s="38"/>
      <c r="X246" s="37"/>
      <c r="Y246" s="37"/>
      <c r="Z246" s="38"/>
      <c r="AA246" s="37"/>
      <c r="AB246" s="37" t="str">
        <f>IF(ISERROR(VLOOKUP(C246,$AC$1:$AK$12,2,FALSE))," ",(VLOOKUP(C246,$AC$1:$AK$12,2,FALSE)))</f>
        <v xml:space="preserve"> </v>
      </c>
      <c r="AC246" s="37" t="str">
        <f>IF(ISERROR(VLOOKUP(C246,$AC$1:$AK$12,3,FALSE))," ",(VLOOKUP(C246,$AC$1:$AK$12,3,FALSE)))</f>
        <v xml:space="preserve"> </v>
      </c>
      <c r="AD246" s="37" t="str">
        <f>IF(ISERROR(VLOOKUP(C246,$AC$1:$AL$12,4,FALSE))," ",(VLOOKUP(C246,$AC$1:$AL$12,4,FALSE)))</f>
        <v xml:space="preserve"> </v>
      </c>
      <c r="AE246" s="37" t="str">
        <f>IF(ISERROR(VLOOKUP(C246,$AC$1:$AK$12,5,FALSE))," ",(VLOOKUP(C246,$AC$1:$AK$12,5,FALSE)))</f>
        <v xml:space="preserve"> </v>
      </c>
      <c r="AF246" s="37" t="str">
        <f>IF(ISERROR(VLOOKUP(C246,$AC$1:$AK$12,6,FALSE))," ",(VLOOKUP(C246,$AC$1:$AK$12,6,FALSE)))</f>
        <v xml:space="preserve"> </v>
      </c>
      <c r="AG246" s="37" t="str">
        <f>IF(ISERROR(VLOOKUP(C246,$AC$1:$AK$12,7,FALSE))," ",(VLOOKUP(C246,$AC$1:$AK$12,7,FALSE)))</f>
        <v xml:space="preserve"> </v>
      </c>
      <c r="AH246" s="37" t="str">
        <f>IF(ISERROR(VLOOKUP(C246,$AC$1:$AK$12,8,FALSE))," ",(VLOOKUP(C246,$AC$1:$AK$12,8,FALSE)))</f>
        <v xml:space="preserve"> </v>
      </c>
      <c r="AI246" s="57" t="str">
        <f>IF(ISERROR(VLOOKUP(C246,$AC$1:$AK$12,9,FALSE))," ",(VLOOKUP(C246,$AC$1:$AK$12,9,FALSE)))</f>
        <v xml:space="preserve"> </v>
      </c>
      <c r="AJ246" s="37" t="str">
        <f>IF(ISERROR(VLOOKUP(C246,$AC$1:$AL$12,10,FALSE))," ",(VLOOKUP(C246,$AC$1:$AL$12,10,FALSE)))</f>
        <v xml:space="preserve"> </v>
      </c>
      <c r="AK246" s="173"/>
    </row>
    <row r="247" spans="1:37" s="23" customFormat="1">
      <c r="B247" s="33"/>
      <c r="C247" s="3"/>
      <c r="D247" s="39" t="str">
        <f t="shared" ca="1" si="132"/>
        <v>March</v>
      </c>
      <c r="E247" s="40" t="str">
        <f t="shared" ca="1" si="133"/>
        <v>2024</v>
      </c>
      <c r="F247" s="4"/>
      <c r="G247" s="4"/>
      <c r="H247" s="9"/>
      <c r="I247" s="1"/>
      <c r="J247" s="203"/>
      <c r="K247" s="1"/>
      <c r="L247" s="4"/>
      <c r="M247" s="9"/>
      <c r="N247" s="1"/>
      <c r="O247" s="63"/>
      <c r="P247" s="63"/>
      <c r="Q247" s="4"/>
      <c r="R247" s="261"/>
      <c r="S247" s="261"/>
      <c r="T247" s="41" t="str">
        <f>IF((ISNUMBER(SEARCH("Reimb",Q247))),"Provide original journal document # in next column &gt;&gt;&gt;&gt;","")</f>
        <v/>
      </c>
      <c r="U247" s="1"/>
      <c r="V247" s="44" t="str">
        <f t="shared" ref="V247:V253" si="134">$F$36&amp;" "&amp;$F$38</f>
        <v>JOHN SMITH</v>
      </c>
      <c r="W247" s="42">
        <f t="shared" ref="W247:W253" si="135">$F$39</f>
        <v>1234567890</v>
      </c>
      <c r="X247" s="41" t="str">
        <f t="shared" ref="X247:X253" si="136">$F$40</f>
        <v>JSMITH@UCDAVIS.EDU</v>
      </c>
      <c r="Y247" s="10"/>
      <c r="Z247" s="7"/>
      <c r="AA247" s="10"/>
      <c r="AB247" s="1"/>
      <c r="AC247" s="1"/>
      <c r="AD247" s="1"/>
      <c r="AE247" s="1"/>
      <c r="AF247" s="1"/>
      <c r="AG247" s="1"/>
      <c r="AH247" s="1"/>
      <c r="AI247" s="58"/>
      <c r="AJ247" s="58"/>
      <c r="AK247" s="170"/>
    </row>
    <row r="248" spans="1:37" s="23" customFormat="1">
      <c r="B248" s="33"/>
      <c r="C248" s="43" t="str">
        <f>C246</f>
        <v/>
      </c>
      <c r="D248" s="39" t="str">
        <f t="shared" ca="1" si="132"/>
        <v>March</v>
      </c>
      <c r="E248" s="40" t="str">
        <f t="shared" ca="1" si="133"/>
        <v>2024</v>
      </c>
      <c r="F248" s="4"/>
      <c r="G248" s="4"/>
      <c r="H248" s="9"/>
      <c r="I248" s="1"/>
      <c r="J248" s="202"/>
      <c r="K248" s="4"/>
      <c r="L248" s="4"/>
      <c r="M248" s="9"/>
      <c r="N248" s="1"/>
      <c r="O248" s="63"/>
      <c r="P248" s="63"/>
      <c r="Q248" s="4"/>
      <c r="R248" s="261"/>
      <c r="S248" s="261"/>
      <c r="T248" s="41" t="str">
        <f t="shared" ref="T248:T253" si="137">IF((ISNUMBER(SEARCH("Reimb",Q248))),"Provide original journal document # in next column &gt;&gt;&gt;&gt;","")</f>
        <v/>
      </c>
      <c r="U248" s="1"/>
      <c r="V248" s="44" t="str">
        <f t="shared" si="134"/>
        <v>JOHN SMITH</v>
      </c>
      <c r="W248" s="42">
        <f t="shared" si="135"/>
        <v>1234567890</v>
      </c>
      <c r="X248" s="41" t="str">
        <f t="shared" si="136"/>
        <v>JSMITH@UCDAVIS.EDU</v>
      </c>
      <c r="Y248" s="10"/>
      <c r="Z248" s="7"/>
      <c r="AA248" s="12"/>
      <c r="AB248" s="1"/>
      <c r="AC248" s="1"/>
      <c r="AD248" s="1"/>
      <c r="AE248" s="1"/>
      <c r="AF248" s="1"/>
      <c r="AG248" s="1"/>
      <c r="AH248" s="1"/>
      <c r="AI248" s="58"/>
      <c r="AJ248" s="58"/>
      <c r="AK248" s="170"/>
    </row>
    <row r="249" spans="1:37" s="23" customFormat="1">
      <c r="B249" s="33"/>
      <c r="C249" s="43" t="str">
        <f>C246</f>
        <v/>
      </c>
      <c r="D249" s="39" t="str">
        <f t="shared" ca="1" si="132"/>
        <v>March</v>
      </c>
      <c r="E249" s="40" t="str">
        <f t="shared" ca="1" si="133"/>
        <v>2024</v>
      </c>
      <c r="F249" s="4"/>
      <c r="G249" s="4"/>
      <c r="H249" s="9"/>
      <c r="I249" s="1"/>
      <c r="J249" s="202"/>
      <c r="K249" s="4"/>
      <c r="L249" s="4"/>
      <c r="M249" s="9"/>
      <c r="N249" s="1"/>
      <c r="O249" s="63"/>
      <c r="P249" s="63"/>
      <c r="Q249" s="4"/>
      <c r="R249" s="261"/>
      <c r="S249" s="261"/>
      <c r="T249" s="41" t="str">
        <f t="shared" si="137"/>
        <v/>
      </c>
      <c r="U249" s="1"/>
      <c r="V249" s="44" t="str">
        <f t="shared" si="134"/>
        <v>JOHN SMITH</v>
      </c>
      <c r="W249" s="42">
        <f t="shared" si="135"/>
        <v>1234567890</v>
      </c>
      <c r="X249" s="41" t="str">
        <f t="shared" si="136"/>
        <v>JSMITH@UCDAVIS.EDU</v>
      </c>
      <c r="Y249" s="10"/>
      <c r="Z249" s="7"/>
      <c r="AA249" s="12"/>
      <c r="AB249" s="1"/>
      <c r="AC249" s="1"/>
      <c r="AD249" s="1"/>
      <c r="AE249" s="1"/>
      <c r="AF249" s="1"/>
      <c r="AG249" s="1"/>
      <c r="AH249" s="1"/>
      <c r="AI249" s="58"/>
      <c r="AJ249" s="58"/>
      <c r="AK249" s="170"/>
    </row>
    <row r="250" spans="1:37" s="23" customFormat="1">
      <c r="B250" s="33"/>
      <c r="C250" s="43" t="str">
        <f>C246</f>
        <v/>
      </c>
      <c r="D250" s="39" t="str">
        <f t="shared" ca="1" si="132"/>
        <v>March</v>
      </c>
      <c r="E250" s="40" t="str">
        <f t="shared" ca="1" si="133"/>
        <v>2024</v>
      </c>
      <c r="F250" s="4"/>
      <c r="G250" s="4"/>
      <c r="H250" s="9"/>
      <c r="I250" s="1"/>
      <c r="J250" s="202"/>
      <c r="K250" s="4"/>
      <c r="L250" s="4"/>
      <c r="M250" s="9"/>
      <c r="N250" s="1"/>
      <c r="O250" s="63"/>
      <c r="P250" s="63"/>
      <c r="Q250" s="4"/>
      <c r="R250" s="261"/>
      <c r="S250" s="261"/>
      <c r="T250" s="41" t="str">
        <f t="shared" si="137"/>
        <v/>
      </c>
      <c r="U250" s="1"/>
      <c r="V250" s="44" t="str">
        <f t="shared" si="134"/>
        <v>JOHN SMITH</v>
      </c>
      <c r="W250" s="42">
        <f t="shared" si="135"/>
        <v>1234567890</v>
      </c>
      <c r="X250" s="41" t="str">
        <f t="shared" si="136"/>
        <v>JSMITH@UCDAVIS.EDU</v>
      </c>
      <c r="Y250" s="10"/>
      <c r="Z250" s="7"/>
      <c r="AA250" s="12"/>
      <c r="AB250" s="1"/>
      <c r="AC250" s="1"/>
      <c r="AD250" s="1"/>
      <c r="AE250" s="1"/>
      <c r="AF250" s="1"/>
      <c r="AG250" s="1"/>
      <c r="AH250" s="1"/>
      <c r="AI250" s="58"/>
      <c r="AJ250" s="58"/>
      <c r="AK250" s="170"/>
    </row>
    <row r="251" spans="1:37" s="23" customFormat="1">
      <c r="B251" s="33"/>
      <c r="C251" s="43" t="str">
        <f>C246</f>
        <v/>
      </c>
      <c r="D251" s="39" t="str">
        <f t="shared" ca="1" si="132"/>
        <v>March</v>
      </c>
      <c r="E251" s="40" t="str">
        <f t="shared" ca="1" si="133"/>
        <v>2024</v>
      </c>
      <c r="F251" s="4"/>
      <c r="G251" s="4"/>
      <c r="H251" s="9"/>
      <c r="I251" s="1"/>
      <c r="J251" s="202"/>
      <c r="K251" s="4"/>
      <c r="L251" s="4"/>
      <c r="M251" s="9"/>
      <c r="N251" s="1"/>
      <c r="O251" s="63"/>
      <c r="P251" s="63"/>
      <c r="Q251" s="4"/>
      <c r="R251" s="261"/>
      <c r="S251" s="261"/>
      <c r="T251" s="41" t="str">
        <f t="shared" si="137"/>
        <v/>
      </c>
      <c r="U251" s="1"/>
      <c r="V251" s="44" t="str">
        <f t="shared" si="134"/>
        <v>JOHN SMITH</v>
      </c>
      <c r="W251" s="42">
        <f t="shared" si="135"/>
        <v>1234567890</v>
      </c>
      <c r="X251" s="41" t="str">
        <f t="shared" si="136"/>
        <v>JSMITH@UCDAVIS.EDU</v>
      </c>
      <c r="Y251" s="10"/>
      <c r="Z251" s="7"/>
      <c r="AA251" s="12"/>
      <c r="AB251" s="1"/>
      <c r="AC251" s="1"/>
      <c r="AD251" s="1"/>
      <c r="AE251" s="1"/>
      <c r="AF251" s="1"/>
      <c r="AG251" s="1"/>
      <c r="AH251" s="1"/>
      <c r="AI251" s="58"/>
      <c r="AJ251" s="58"/>
      <c r="AK251" s="170"/>
    </row>
    <row r="252" spans="1:37" s="23" customFormat="1">
      <c r="B252" s="33"/>
      <c r="C252" s="43" t="str">
        <f>C246</f>
        <v/>
      </c>
      <c r="D252" s="39" t="str">
        <f t="shared" ca="1" si="132"/>
        <v>March</v>
      </c>
      <c r="E252" s="40" t="str">
        <f t="shared" ca="1" si="133"/>
        <v>2024</v>
      </c>
      <c r="F252" s="4"/>
      <c r="G252" s="4"/>
      <c r="H252" s="9"/>
      <c r="I252" s="1"/>
      <c r="J252" s="202"/>
      <c r="K252" s="4"/>
      <c r="L252" s="4"/>
      <c r="M252" s="9"/>
      <c r="N252" s="1"/>
      <c r="O252" s="63"/>
      <c r="P252" s="63"/>
      <c r="Q252" s="4"/>
      <c r="R252" s="261"/>
      <c r="S252" s="261"/>
      <c r="T252" s="41" t="str">
        <f t="shared" si="137"/>
        <v/>
      </c>
      <c r="U252" s="1"/>
      <c r="V252" s="44" t="str">
        <f t="shared" si="134"/>
        <v>JOHN SMITH</v>
      </c>
      <c r="W252" s="42">
        <f t="shared" si="135"/>
        <v>1234567890</v>
      </c>
      <c r="X252" s="41" t="str">
        <f t="shared" si="136"/>
        <v>JSMITH@UCDAVIS.EDU</v>
      </c>
      <c r="Y252" s="10"/>
      <c r="Z252" s="7"/>
      <c r="AA252" s="12"/>
      <c r="AB252" s="1"/>
      <c r="AC252" s="1"/>
      <c r="AD252" s="1"/>
      <c r="AE252" s="1"/>
      <c r="AF252" s="1"/>
      <c r="AG252" s="1"/>
      <c r="AH252" s="1"/>
      <c r="AI252" s="58"/>
      <c r="AJ252" s="58"/>
      <c r="AK252" s="170"/>
    </row>
    <row r="253" spans="1:37" s="23" customFormat="1" ht="15.75" thickBot="1">
      <c r="B253" s="33"/>
      <c r="C253" s="45" t="str">
        <f>C246</f>
        <v/>
      </c>
      <c r="D253" s="46" t="str">
        <f t="shared" ca="1" si="132"/>
        <v>March</v>
      </c>
      <c r="E253" s="47" t="str">
        <f t="shared" ca="1" si="133"/>
        <v>2024</v>
      </c>
      <c r="F253" s="5"/>
      <c r="G253" s="5"/>
      <c r="H253" s="6"/>
      <c r="I253" s="2"/>
      <c r="J253" s="205"/>
      <c r="K253" s="5"/>
      <c r="L253" s="5"/>
      <c r="M253" s="6"/>
      <c r="N253" s="2"/>
      <c r="O253" s="64"/>
      <c r="P253" s="64"/>
      <c r="Q253" s="5"/>
      <c r="R253" s="262"/>
      <c r="S253" s="262"/>
      <c r="T253" s="48" t="str">
        <f t="shared" si="137"/>
        <v/>
      </c>
      <c r="U253" s="2"/>
      <c r="V253" s="49" t="str">
        <f t="shared" si="134"/>
        <v>JOHN SMITH</v>
      </c>
      <c r="W253" s="50">
        <f t="shared" si="135"/>
        <v>1234567890</v>
      </c>
      <c r="X253" s="48" t="str">
        <f t="shared" si="136"/>
        <v>JSMITH@UCDAVIS.EDU</v>
      </c>
      <c r="Y253" s="11"/>
      <c r="Z253" s="8"/>
      <c r="AA253" s="11"/>
      <c r="AB253" s="2"/>
      <c r="AC253" s="2"/>
      <c r="AD253" s="2"/>
      <c r="AE253" s="2"/>
      <c r="AF253" s="2"/>
      <c r="AG253" s="2"/>
      <c r="AH253" s="2"/>
      <c r="AI253" s="59"/>
      <c r="AJ253" s="59"/>
      <c r="AK253" s="174"/>
    </row>
    <row r="254" spans="1:37" s="23" customFormat="1" ht="15.75" thickBot="1">
      <c r="B254" s="33"/>
      <c r="C254" s="51"/>
      <c r="D254" s="52"/>
      <c r="E254" s="52"/>
      <c r="F254" s="52"/>
      <c r="G254" s="53"/>
      <c r="H254" s="52"/>
      <c r="I254" s="52"/>
      <c r="J254" s="52"/>
      <c r="K254" s="52"/>
      <c r="L254" s="52"/>
      <c r="M254" s="52"/>
      <c r="N254" s="52"/>
      <c r="O254" s="52"/>
      <c r="P254" s="52"/>
      <c r="Q254" s="52"/>
      <c r="R254" s="52"/>
      <c r="S254" s="260"/>
      <c r="T254" s="52"/>
      <c r="U254" s="52"/>
      <c r="V254" s="52"/>
      <c r="W254" s="54"/>
      <c r="X254" s="52"/>
      <c r="Y254" s="52"/>
      <c r="Z254" s="54"/>
      <c r="AA254" s="52"/>
      <c r="AB254" s="52"/>
      <c r="AC254" s="52"/>
      <c r="AD254" s="52"/>
      <c r="AE254" s="52"/>
      <c r="AF254" s="52"/>
      <c r="AG254" s="52"/>
      <c r="AH254" s="52"/>
      <c r="AI254" s="60"/>
      <c r="AJ254" s="60"/>
      <c r="AK254" s="176"/>
    </row>
    <row r="255" spans="1:37" s="23" customFormat="1">
      <c r="A255" s="33">
        <v>24</v>
      </c>
      <c r="B255" s="33"/>
      <c r="C255" s="34" t="str">
        <f>IF(ISBLANK(C256),"",C256)</f>
        <v/>
      </c>
      <c r="D255" s="35" t="str">
        <f t="shared" ref="D255:D262" ca="1" si="138">$F$44</f>
        <v>March</v>
      </c>
      <c r="E255" s="36" t="str">
        <f t="shared" ref="E255:E262" ca="1" si="139">$N$1</f>
        <v>2024</v>
      </c>
      <c r="F255" s="36">
        <f>IF(OR(R255&gt;0, S255&gt;0), "3110", )</f>
        <v>0</v>
      </c>
      <c r="G255" s="36">
        <f>IF(OR(R255&gt;0, S255&gt;0), "13U10", )</f>
        <v>0</v>
      </c>
      <c r="H255" s="36">
        <f>IF(OR(R255&gt;0, S255&gt;0), "1000002", )</f>
        <v>0</v>
      </c>
      <c r="I255" s="36" t="str">
        <f>IF(ISBLANK(C256),"", IF(OR(R255&gt;=100000, S255&gt;=100000), "102110", VLOOKUP(C255,$D$1:$F$13,2,FALSE)))</f>
        <v/>
      </c>
      <c r="J255" s="36">
        <f>IF(OR(R255&gt;0, S255&gt;0), "00", )</f>
        <v>0</v>
      </c>
      <c r="K255" s="36">
        <f>IF(OR(R255&gt;0, S255&gt;0), "000", )</f>
        <v>0</v>
      </c>
      <c r="L255" s="36">
        <f>IF(OR(R255&gt;0, S255&gt;0), "0000000000", )</f>
        <v>0</v>
      </c>
      <c r="M255" s="36">
        <f>IF(OR(R255&gt;0, S255&gt;0), "000000", )</f>
        <v>0</v>
      </c>
      <c r="N255" s="36">
        <f>IF(OR(R255&gt;0, S255&gt;0), "0000", )</f>
        <v>0</v>
      </c>
      <c r="O255" s="36">
        <f>IF(OR(R255&gt;0, S255&gt;0), "000000", )</f>
        <v>0</v>
      </c>
      <c r="P255" s="36">
        <f>IF(OR(R255&gt;0, S255&gt;0), "000000", )</f>
        <v>0</v>
      </c>
      <c r="Q255" s="36" t="str">
        <f ca="1">"UCD"&amp;" "&amp;D256&amp;" "&amp;"Recharges"&amp;" "&amp;"To"&amp;" "&amp;C256</f>
        <v xml:space="preserve">UCD March Recharges To </v>
      </c>
      <c r="R255" s="259">
        <f>SUM(S256:S262)</f>
        <v>0</v>
      </c>
      <c r="S255" s="259">
        <f>SUM(R256:R262)</f>
        <v>0</v>
      </c>
      <c r="T255" s="37"/>
      <c r="U255" s="37"/>
      <c r="V255" s="37"/>
      <c r="W255" s="38"/>
      <c r="X255" s="37"/>
      <c r="Y255" s="37"/>
      <c r="Z255" s="38"/>
      <c r="AA255" s="37"/>
      <c r="AB255" s="37" t="str">
        <f>IF(ISERROR(VLOOKUP(C255,$AC$1:$AK$12,2,FALSE))," ",(VLOOKUP(C255,$AC$1:$AK$12,2,FALSE)))</f>
        <v xml:space="preserve"> </v>
      </c>
      <c r="AC255" s="37" t="str">
        <f>IF(ISERROR(VLOOKUP(C255,$AC$1:$AK$12,3,FALSE))," ",(VLOOKUP(C255,$AC$1:$AK$12,3,FALSE)))</f>
        <v xml:space="preserve"> </v>
      </c>
      <c r="AD255" s="37" t="str">
        <f>IF(ISERROR(VLOOKUP(C255,$AC$1:$AL$12,4,FALSE))," ",(VLOOKUP(C255,$AC$1:$AL$12,4,FALSE)))</f>
        <v xml:space="preserve"> </v>
      </c>
      <c r="AE255" s="37" t="str">
        <f>IF(ISERROR(VLOOKUP(C255,$AC$1:$AK$12,5,FALSE))," ",(VLOOKUP(C255,$AC$1:$AK$12,5,FALSE)))</f>
        <v xml:space="preserve"> </v>
      </c>
      <c r="AF255" s="37" t="str">
        <f>IF(ISERROR(VLOOKUP(C255,$AC$1:$AK$12,6,FALSE))," ",(VLOOKUP(C255,$AC$1:$AK$12,6,FALSE)))</f>
        <v xml:space="preserve"> </v>
      </c>
      <c r="AG255" s="37" t="str">
        <f>IF(ISERROR(VLOOKUP(C255,$AC$1:$AK$12,7,FALSE))," ",(VLOOKUP(C255,$AC$1:$AK$12,7,FALSE)))</f>
        <v xml:space="preserve"> </v>
      </c>
      <c r="AH255" s="37" t="str">
        <f>IF(ISERROR(VLOOKUP(C255,$AC$1:$AK$12,8,FALSE))," ",(VLOOKUP(C255,$AC$1:$AK$12,8,FALSE)))</f>
        <v xml:space="preserve"> </v>
      </c>
      <c r="AI255" s="57" t="str">
        <f>IF(ISERROR(VLOOKUP(C255,$AC$1:$AK$12,9,FALSE))," ",(VLOOKUP(C255,$AC$1:$AK$12,9,FALSE)))</f>
        <v xml:space="preserve"> </v>
      </c>
      <c r="AJ255" s="37" t="str">
        <f>IF(ISERROR(VLOOKUP(C255,$AC$1:$AL$12,10,FALSE))," ",(VLOOKUP(C255,$AC$1:$AL$12,10,FALSE)))</f>
        <v xml:space="preserve"> </v>
      </c>
      <c r="AK255" s="173"/>
    </row>
    <row r="256" spans="1:37" s="23" customFormat="1">
      <c r="B256" s="33"/>
      <c r="C256" s="3"/>
      <c r="D256" s="39" t="str">
        <f t="shared" ca="1" si="138"/>
        <v>March</v>
      </c>
      <c r="E256" s="40" t="str">
        <f t="shared" ca="1" si="139"/>
        <v>2024</v>
      </c>
      <c r="F256" s="4"/>
      <c r="G256" s="4"/>
      <c r="H256" s="9"/>
      <c r="I256" s="1"/>
      <c r="J256" s="203"/>
      <c r="K256" s="1"/>
      <c r="L256" s="4"/>
      <c r="M256" s="9"/>
      <c r="N256" s="1"/>
      <c r="O256" s="63"/>
      <c r="P256" s="63"/>
      <c r="Q256" s="4"/>
      <c r="R256" s="261"/>
      <c r="S256" s="261"/>
      <c r="T256" s="41" t="str">
        <f>IF((ISNUMBER(SEARCH("Reimb",Q256))),"Provide original journal document # in next column &gt;&gt;&gt;&gt;","")</f>
        <v/>
      </c>
      <c r="U256" s="1"/>
      <c r="V256" s="44" t="str">
        <f t="shared" ref="V256:V262" si="140">$F$36&amp;" "&amp;$F$38</f>
        <v>JOHN SMITH</v>
      </c>
      <c r="W256" s="42">
        <f t="shared" ref="W256:W262" si="141">$F$39</f>
        <v>1234567890</v>
      </c>
      <c r="X256" s="41" t="str">
        <f t="shared" ref="X256:X262" si="142">$F$40</f>
        <v>JSMITH@UCDAVIS.EDU</v>
      </c>
      <c r="Y256" s="10"/>
      <c r="Z256" s="7"/>
      <c r="AA256" s="10"/>
      <c r="AB256" s="1"/>
      <c r="AC256" s="1"/>
      <c r="AD256" s="1"/>
      <c r="AE256" s="1"/>
      <c r="AF256" s="1"/>
      <c r="AG256" s="1"/>
      <c r="AH256" s="1"/>
      <c r="AI256" s="58"/>
      <c r="AJ256" s="58"/>
      <c r="AK256" s="170"/>
    </row>
    <row r="257" spans="1:37" s="23" customFormat="1">
      <c r="B257" s="33"/>
      <c r="C257" s="43" t="str">
        <f>C255</f>
        <v/>
      </c>
      <c r="D257" s="39" t="str">
        <f t="shared" ca="1" si="138"/>
        <v>March</v>
      </c>
      <c r="E257" s="40" t="str">
        <f t="shared" ca="1" si="139"/>
        <v>2024</v>
      </c>
      <c r="F257" s="4"/>
      <c r="G257" s="4"/>
      <c r="H257" s="9"/>
      <c r="I257" s="1"/>
      <c r="J257" s="202"/>
      <c r="K257" s="4"/>
      <c r="L257" s="4"/>
      <c r="M257" s="9"/>
      <c r="N257" s="1"/>
      <c r="O257" s="63"/>
      <c r="P257" s="63"/>
      <c r="Q257" s="4"/>
      <c r="R257" s="261"/>
      <c r="S257" s="261"/>
      <c r="T257" s="41" t="str">
        <f t="shared" ref="T257:T262" si="143">IF((ISNUMBER(SEARCH("Reimb",Q257))),"Provide original journal document # in next column &gt;&gt;&gt;&gt;","")</f>
        <v/>
      </c>
      <c r="U257" s="1"/>
      <c r="V257" s="44" t="str">
        <f t="shared" si="140"/>
        <v>JOHN SMITH</v>
      </c>
      <c r="W257" s="42">
        <f t="shared" si="141"/>
        <v>1234567890</v>
      </c>
      <c r="X257" s="41" t="str">
        <f t="shared" si="142"/>
        <v>JSMITH@UCDAVIS.EDU</v>
      </c>
      <c r="Y257" s="10"/>
      <c r="Z257" s="7"/>
      <c r="AA257" s="12"/>
      <c r="AB257" s="1"/>
      <c r="AC257" s="1"/>
      <c r="AD257" s="1"/>
      <c r="AE257" s="1"/>
      <c r="AF257" s="1"/>
      <c r="AG257" s="1"/>
      <c r="AH257" s="1"/>
      <c r="AI257" s="58"/>
      <c r="AJ257" s="58"/>
      <c r="AK257" s="170"/>
    </row>
    <row r="258" spans="1:37" s="23" customFormat="1">
      <c r="B258" s="33"/>
      <c r="C258" s="43" t="str">
        <f>C255</f>
        <v/>
      </c>
      <c r="D258" s="39" t="str">
        <f t="shared" ca="1" si="138"/>
        <v>March</v>
      </c>
      <c r="E258" s="40" t="str">
        <f t="shared" ca="1" si="139"/>
        <v>2024</v>
      </c>
      <c r="F258" s="4"/>
      <c r="G258" s="4"/>
      <c r="H258" s="9"/>
      <c r="I258" s="1"/>
      <c r="J258" s="202"/>
      <c r="K258" s="4"/>
      <c r="L258" s="4"/>
      <c r="M258" s="9"/>
      <c r="N258" s="1"/>
      <c r="O258" s="63"/>
      <c r="P258" s="63"/>
      <c r="Q258" s="4"/>
      <c r="R258" s="261"/>
      <c r="S258" s="261"/>
      <c r="T258" s="41" t="str">
        <f t="shared" si="143"/>
        <v/>
      </c>
      <c r="U258" s="1"/>
      <c r="V258" s="44" t="str">
        <f t="shared" si="140"/>
        <v>JOHN SMITH</v>
      </c>
      <c r="W258" s="42">
        <f t="shared" si="141"/>
        <v>1234567890</v>
      </c>
      <c r="X258" s="41" t="str">
        <f t="shared" si="142"/>
        <v>JSMITH@UCDAVIS.EDU</v>
      </c>
      <c r="Y258" s="10"/>
      <c r="Z258" s="7"/>
      <c r="AA258" s="12"/>
      <c r="AB258" s="1"/>
      <c r="AC258" s="1"/>
      <c r="AD258" s="1"/>
      <c r="AE258" s="1"/>
      <c r="AF258" s="1"/>
      <c r="AG258" s="1"/>
      <c r="AH258" s="1"/>
      <c r="AI258" s="58"/>
      <c r="AJ258" s="58"/>
      <c r="AK258" s="170"/>
    </row>
    <row r="259" spans="1:37" s="23" customFormat="1">
      <c r="B259" s="33"/>
      <c r="C259" s="43" t="str">
        <f>C255</f>
        <v/>
      </c>
      <c r="D259" s="39" t="str">
        <f t="shared" ca="1" si="138"/>
        <v>March</v>
      </c>
      <c r="E259" s="40" t="str">
        <f t="shared" ca="1" si="139"/>
        <v>2024</v>
      </c>
      <c r="F259" s="4"/>
      <c r="G259" s="4"/>
      <c r="H259" s="9"/>
      <c r="I259" s="1"/>
      <c r="J259" s="202"/>
      <c r="K259" s="4"/>
      <c r="L259" s="4"/>
      <c r="M259" s="9"/>
      <c r="N259" s="1"/>
      <c r="O259" s="63"/>
      <c r="P259" s="63"/>
      <c r="Q259" s="4"/>
      <c r="R259" s="261"/>
      <c r="S259" s="261"/>
      <c r="T259" s="41" t="str">
        <f t="shared" si="143"/>
        <v/>
      </c>
      <c r="U259" s="1"/>
      <c r="V259" s="44" t="str">
        <f t="shared" si="140"/>
        <v>JOHN SMITH</v>
      </c>
      <c r="W259" s="42">
        <f t="shared" si="141"/>
        <v>1234567890</v>
      </c>
      <c r="X259" s="41" t="str">
        <f t="shared" si="142"/>
        <v>JSMITH@UCDAVIS.EDU</v>
      </c>
      <c r="Y259" s="10"/>
      <c r="Z259" s="7"/>
      <c r="AA259" s="12"/>
      <c r="AB259" s="1"/>
      <c r="AC259" s="1"/>
      <c r="AD259" s="1"/>
      <c r="AE259" s="1"/>
      <c r="AF259" s="1"/>
      <c r="AG259" s="1"/>
      <c r="AH259" s="1"/>
      <c r="AI259" s="58"/>
      <c r="AJ259" s="58"/>
      <c r="AK259" s="170"/>
    </row>
    <row r="260" spans="1:37" s="23" customFormat="1">
      <c r="B260" s="33"/>
      <c r="C260" s="43" t="str">
        <f>C255</f>
        <v/>
      </c>
      <c r="D260" s="39" t="str">
        <f t="shared" ca="1" si="138"/>
        <v>March</v>
      </c>
      <c r="E260" s="40" t="str">
        <f t="shared" ca="1" si="139"/>
        <v>2024</v>
      </c>
      <c r="F260" s="4"/>
      <c r="G260" s="4"/>
      <c r="H260" s="9"/>
      <c r="I260" s="1"/>
      <c r="J260" s="202"/>
      <c r="K260" s="4"/>
      <c r="L260" s="4"/>
      <c r="M260" s="9"/>
      <c r="N260" s="1"/>
      <c r="O260" s="63"/>
      <c r="P260" s="63"/>
      <c r="Q260" s="4"/>
      <c r="R260" s="261"/>
      <c r="S260" s="261"/>
      <c r="T260" s="41" t="str">
        <f t="shared" si="143"/>
        <v/>
      </c>
      <c r="U260" s="1"/>
      <c r="V260" s="44" t="str">
        <f t="shared" si="140"/>
        <v>JOHN SMITH</v>
      </c>
      <c r="W260" s="42">
        <f t="shared" si="141"/>
        <v>1234567890</v>
      </c>
      <c r="X260" s="41" t="str">
        <f t="shared" si="142"/>
        <v>JSMITH@UCDAVIS.EDU</v>
      </c>
      <c r="Y260" s="10"/>
      <c r="Z260" s="7"/>
      <c r="AA260" s="12"/>
      <c r="AB260" s="1"/>
      <c r="AC260" s="1"/>
      <c r="AD260" s="1"/>
      <c r="AE260" s="1"/>
      <c r="AF260" s="1"/>
      <c r="AG260" s="1"/>
      <c r="AH260" s="1"/>
      <c r="AI260" s="58"/>
      <c r="AJ260" s="58"/>
      <c r="AK260" s="170"/>
    </row>
    <row r="261" spans="1:37" s="23" customFormat="1">
      <c r="B261" s="33"/>
      <c r="C261" s="43" t="str">
        <f>C255</f>
        <v/>
      </c>
      <c r="D261" s="39" t="str">
        <f t="shared" ca="1" si="138"/>
        <v>March</v>
      </c>
      <c r="E261" s="40" t="str">
        <f t="shared" ca="1" si="139"/>
        <v>2024</v>
      </c>
      <c r="F261" s="4"/>
      <c r="G261" s="4"/>
      <c r="H261" s="9"/>
      <c r="I261" s="1"/>
      <c r="J261" s="202"/>
      <c r="K261" s="4"/>
      <c r="L261" s="4"/>
      <c r="M261" s="9"/>
      <c r="N261" s="1"/>
      <c r="O261" s="63"/>
      <c r="P261" s="63"/>
      <c r="Q261" s="4"/>
      <c r="R261" s="261"/>
      <c r="S261" s="261"/>
      <c r="T261" s="41" t="str">
        <f t="shared" si="143"/>
        <v/>
      </c>
      <c r="U261" s="1"/>
      <c r="V261" s="44" t="str">
        <f t="shared" si="140"/>
        <v>JOHN SMITH</v>
      </c>
      <c r="W261" s="42">
        <f t="shared" si="141"/>
        <v>1234567890</v>
      </c>
      <c r="X261" s="41" t="str">
        <f t="shared" si="142"/>
        <v>JSMITH@UCDAVIS.EDU</v>
      </c>
      <c r="Y261" s="10"/>
      <c r="Z261" s="7"/>
      <c r="AA261" s="12"/>
      <c r="AB261" s="1"/>
      <c r="AC261" s="1"/>
      <c r="AD261" s="1"/>
      <c r="AE261" s="1"/>
      <c r="AF261" s="1"/>
      <c r="AG261" s="1"/>
      <c r="AH261" s="1"/>
      <c r="AI261" s="58"/>
      <c r="AJ261" s="58"/>
      <c r="AK261" s="170"/>
    </row>
    <row r="262" spans="1:37" s="23" customFormat="1" ht="15.75" thickBot="1">
      <c r="B262" s="33"/>
      <c r="C262" s="45" t="str">
        <f>C255</f>
        <v/>
      </c>
      <c r="D262" s="46" t="str">
        <f t="shared" ca="1" si="138"/>
        <v>March</v>
      </c>
      <c r="E262" s="47" t="str">
        <f t="shared" ca="1" si="139"/>
        <v>2024</v>
      </c>
      <c r="F262" s="5"/>
      <c r="G262" s="5"/>
      <c r="H262" s="6"/>
      <c r="I262" s="2"/>
      <c r="J262" s="205"/>
      <c r="K262" s="5"/>
      <c r="L262" s="5"/>
      <c r="M262" s="6"/>
      <c r="N262" s="2"/>
      <c r="O262" s="64"/>
      <c r="P262" s="64"/>
      <c r="Q262" s="5"/>
      <c r="R262" s="262"/>
      <c r="S262" s="262"/>
      <c r="T262" s="48" t="str">
        <f t="shared" si="143"/>
        <v/>
      </c>
      <c r="U262" s="2"/>
      <c r="V262" s="49" t="str">
        <f t="shared" si="140"/>
        <v>JOHN SMITH</v>
      </c>
      <c r="W262" s="50">
        <f t="shared" si="141"/>
        <v>1234567890</v>
      </c>
      <c r="X262" s="48" t="str">
        <f t="shared" si="142"/>
        <v>JSMITH@UCDAVIS.EDU</v>
      </c>
      <c r="Y262" s="11"/>
      <c r="Z262" s="8"/>
      <c r="AA262" s="11"/>
      <c r="AB262" s="2"/>
      <c r="AC262" s="2"/>
      <c r="AD262" s="2"/>
      <c r="AE262" s="2"/>
      <c r="AF262" s="2"/>
      <c r="AG262" s="2"/>
      <c r="AH262" s="2"/>
      <c r="AI262" s="59"/>
      <c r="AJ262" s="59"/>
      <c r="AK262" s="174"/>
    </row>
    <row r="263" spans="1:37" s="23" customFormat="1" ht="15.75" thickBot="1">
      <c r="B263" s="33"/>
      <c r="C263" s="51"/>
      <c r="D263" s="52"/>
      <c r="E263" s="52"/>
      <c r="F263" s="52"/>
      <c r="G263" s="53"/>
      <c r="H263" s="52"/>
      <c r="I263" s="52"/>
      <c r="J263" s="52"/>
      <c r="K263" s="52"/>
      <c r="L263" s="52"/>
      <c r="M263" s="52"/>
      <c r="N263" s="52"/>
      <c r="O263" s="52"/>
      <c r="P263" s="52"/>
      <c r="Q263" s="52"/>
      <c r="R263" s="52"/>
      <c r="S263" s="260"/>
      <c r="T263" s="52"/>
      <c r="U263" s="52"/>
      <c r="V263" s="52"/>
      <c r="W263" s="54"/>
      <c r="X263" s="52"/>
      <c r="Y263" s="52"/>
      <c r="Z263" s="54"/>
      <c r="AA263" s="52"/>
      <c r="AB263" s="52"/>
      <c r="AC263" s="52"/>
      <c r="AD263" s="52"/>
      <c r="AE263" s="52"/>
      <c r="AF263" s="52"/>
      <c r="AG263" s="52"/>
      <c r="AH263" s="52"/>
      <c r="AI263" s="60"/>
      <c r="AJ263" s="60"/>
      <c r="AK263" s="176"/>
    </row>
    <row r="264" spans="1:37" s="23" customFormat="1">
      <c r="A264" s="33">
        <v>25</v>
      </c>
      <c r="B264" s="33"/>
      <c r="C264" s="34" t="str">
        <f>IF(ISBLANK(C265),"",C265)</f>
        <v/>
      </c>
      <c r="D264" s="35" t="str">
        <f t="shared" ref="D264:D271" ca="1" si="144">$F$44</f>
        <v>March</v>
      </c>
      <c r="E264" s="36" t="str">
        <f t="shared" ref="E264:E271" ca="1" si="145">$N$1</f>
        <v>2024</v>
      </c>
      <c r="F264" s="36">
        <f>IF(OR(R264&gt;0, S264&gt;0), "3110", )</f>
        <v>0</v>
      </c>
      <c r="G264" s="36">
        <f>IF(OR(R264&gt;0, S264&gt;0), "13U10", )</f>
        <v>0</v>
      </c>
      <c r="H264" s="36">
        <f>IF(OR(R264&gt;0, S264&gt;0), "1000002", )</f>
        <v>0</v>
      </c>
      <c r="I264" s="36" t="str">
        <f>IF(ISBLANK(C265),"", IF(OR(R264&gt;=100000, S264&gt;=100000), "102110", VLOOKUP(C264,$D$1:$F$13,2,FALSE)))</f>
        <v/>
      </c>
      <c r="J264" s="36">
        <f>IF(OR(R264&gt;0, S264&gt;0), "00", )</f>
        <v>0</v>
      </c>
      <c r="K264" s="36">
        <f>IF(OR(R264&gt;0, S264&gt;0), "000", )</f>
        <v>0</v>
      </c>
      <c r="L264" s="36">
        <f>IF(OR(R264&gt;0, S264&gt;0), "0000000000", )</f>
        <v>0</v>
      </c>
      <c r="M264" s="36">
        <f>IF(OR(R264&gt;0, S264&gt;0), "000000", )</f>
        <v>0</v>
      </c>
      <c r="N264" s="36">
        <f>IF(OR(R264&gt;0, S264&gt;0), "0000", )</f>
        <v>0</v>
      </c>
      <c r="O264" s="36">
        <f>IF(OR(R264&gt;0, S264&gt;0), "000000", )</f>
        <v>0</v>
      </c>
      <c r="P264" s="36">
        <f>IF(OR(R264&gt;0, S264&gt;0), "000000", )</f>
        <v>0</v>
      </c>
      <c r="Q264" s="36" t="str">
        <f ca="1">"UCD"&amp;" "&amp;D265&amp;" "&amp;"Recharges"&amp;" "&amp;"To"&amp;" "&amp;C265</f>
        <v xml:space="preserve">UCD March Recharges To </v>
      </c>
      <c r="R264" s="259">
        <f>SUM(S265:S271)</f>
        <v>0</v>
      </c>
      <c r="S264" s="259">
        <f>SUM(R265:R271)</f>
        <v>0</v>
      </c>
      <c r="T264" s="37"/>
      <c r="U264" s="37"/>
      <c r="V264" s="37"/>
      <c r="W264" s="38"/>
      <c r="X264" s="37"/>
      <c r="Y264" s="37"/>
      <c r="Z264" s="38"/>
      <c r="AA264" s="37"/>
      <c r="AB264" s="37" t="str">
        <f>IF(ISERROR(VLOOKUP(C264,$AC$1:$AK$12,2,FALSE))," ",(VLOOKUP(C264,$AC$1:$AK$12,2,FALSE)))</f>
        <v xml:space="preserve"> </v>
      </c>
      <c r="AC264" s="37" t="str">
        <f>IF(ISERROR(VLOOKUP(C264,$AC$1:$AK$12,3,FALSE))," ",(VLOOKUP(C264,$AC$1:$AK$12,3,FALSE)))</f>
        <v xml:space="preserve"> </v>
      </c>
      <c r="AD264" s="37" t="str">
        <f>IF(ISERROR(VLOOKUP(C264,$AC$1:$AL$12,4,FALSE))," ",(VLOOKUP(C264,$AC$1:$AL$12,4,FALSE)))</f>
        <v xml:space="preserve"> </v>
      </c>
      <c r="AE264" s="37" t="str">
        <f>IF(ISERROR(VLOOKUP(C264,$AC$1:$AK$12,5,FALSE))," ",(VLOOKUP(C264,$AC$1:$AK$12,5,FALSE)))</f>
        <v xml:space="preserve"> </v>
      </c>
      <c r="AF264" s="37" t="str">
        <f>IF(ISERROR(VLOOKUP(C264,$AC$1:$AK$12,6,FALSE))," ",(VLOOKUP(C264,$AC$1:$AK$12,6,FALSE)))</f>
        <v xml:space="preserve"> </v>
      </c>
      <c r="AG264" s="37" t="str">
        <f>IF(ISERROR(VLOOKUP(C264,$AC$1:$AK$12,7,FALSE))," ",(VLOOKUP(C264,$AC$1:$AK$12,7,FALSE)))</f>
        <v xml:space="preserve"> </v>
      </c>
      <c r="AH264" s="37" t="str">
        <f>IF(ISERROR(VLOOKUP(C264,$AC$1:$AK$12,8,FALSE))," ",(VLOOKUP(C264,$AC$1:$AK$12,8,FALSE)))</f>
        <v xml:space="preserve"> </v>
      </c>
      <c r="AI264" s="57" t="str">
        <f>IF(ISERROR(VLOOKUP(C264,$AC$1:$AK$12,9,FALSE))," ",(VLOOKUP(C264,$AC$1:$AK$12,9,FALSE)))</f>
        <v xml:space="preserve"> </v>
      </c>
      <c r="AJ264" s="37" t="str">
        <f>IF(ISERROR(VLOOKUP(C264,$AC$1:$AL$12,10,FALSE))," ",(VLOOKUP(C264,$AC$1:$AL$12,10,FALSE)))</f>
        <v xml:space="preserve"> </v>
      </c>
      <c r="AK264" s="173"/>
    </row>
    <row r="265" spans="1:37" s="23" customFormat="1">
      <c r="B265" s="33"/>
      <c r="C265" s="3"/>
      <c r="D265" s="39" t="str">
        <f t="shared" ca="1" si="144"/>
        <v>March</v>
      </c>
      <c r="E265" s="40" t="str">
        <f t="shared" ca="1" si="145"/>
        <v>2024</v>
      </c>
      <c r="F265" s="4"/>
      <c r="G265" s="4"/>
      <c r="H265" s="9"/>
      <c r="I265" s="1"/>
      <c r="J265" s="203"/>
      <c r="K265" s="1"/>
      <c r="L265" s="4"/>
      <c r="M265" s="9"/>
      <c r="N265" s="1"/>
      <c r="O265" s="63"/>
      <c r="P265" s="63"/>
      <c r="Q265" s="4"/>
      <c r="R265" s="261"/>
      <c r="S265" s="261"/>
      <c r="T265" s="41" t="str">
        <f>IF((ISNUMBER(SEARCH("Reimb",Q265))),"Provide original journal document # in next column &gt;&gt;&gt;&gt;","")</f>
        <v/>
      </c>
      <c r="U265" s="1"/>
      <c r="V265" s="44" t="str">
        <f t="shared" ref="V265:V271" si="146">$F$36&amp;" "&amp;$F$38</f>
        <v>JOHN SMITH</v>
      </c>
      <c r="W265" s="42">
        <f t="shared" ref="W265:W271" si="147">$F$39</f>
        <v>1234567890</v>
      </c>
      <c r="X265" s="41" t="str">
        <f t="shared" ref="X265:X271" si="148">$F$40</f>
        <v>JSMITH@UCDAVIS.EDU</v>
      </c>
      <c r="Y265" s="10"/>
      <c r="Z265" s="7"/>
      <c r="AA265" s="10"/>
      <c r="AB265" s="1"/>
      <c r="AC265" s="1"/>
      <c r="AD265" s="1"/>
      <c r="AE265" s="1"/>
      <c r="AF265" s="1"/>
      <c r="AG265" s="1"/>
      <c r="AH265" s="1"/>
      <c r="AI265" s="58"/>
      <c r="AJ265" s="58"/>
      <c r="AK265" s="170"/>
    </row>
    <row r="266" spans="1:37" s="23" customFormat="1">
      <c r="B266" s="33"/>
      <c r="C266" s="43" t="str">
        <f>C264</f>
        <v/>
      </c>
      <c r="D266" s="39" t="str">
        <f t="shared" ca="1" si="144"/>
        <v>March</v>
      </c>
      <c r="E266" s="40" t="str">
        <f t="shared" ca="1" si="145"/>
        <v>2024</v>
      </c>
      <c r="F266" s="4"/>
      <c r="G266" s="4"/>
      <c r="H266" s="9"/>
      <c r="I266" s="1"/>
      <c r="J266" s="202"/>
      <c r="K266" s="4"/>
      <c r="L266" s="4"/>
      <c r="M266" s="9"/>
      <c r="N266" s="1"/>
      <c r="O266" s="63"/>
      <c r="P266" s="63"/>
      <c r="Q266" s="4"/>
      <c r="R266" s="261"/>
      <c r="S266" s="261"/>
      <c r="T266" s="41" t="str">
        <f t="shared" ref="T266:T271" si="149">IF((ISNUMBER(SEARCH("Reimb",Q266))),"Provide original journal document # in next column &gt;&gt;&gt;&gt;","")</f>
        <v/>
      </c>
      <c r="U266" s="1"/>
      <c r="V266" s="44" t="str">
        <f t="shared" si="146"/>
        <v>JOHN SMITH</v>
      </c>
      <c r="W266" s="42">
        <f t="shared" si="147"/>
        <v>1234567890</v>
      </c>
      <c r="X266" s="41" t="str">
        <f t="shared" si="148"/>
        <v>JSMITH@UCDAVIS.EDU</v>
      </c>
      <c r="Y266" s="10"/>
      <c r="Z266" s="7"/>
      <c r="AA266" s="12"/>
      <c r="AB266" s="1"/>
      <c r="AC266" s="1"/>
      <c r="AD266" s="1"/>
      <c r="AE266" s="1"/>
      <c r="AF266" s="1"/>
      <c r="AG266" s="1"/>
      <c r="AH266" s="1"/>
      <c r="AI266" s="58"/>
      <c r="AJ266" s="58"/>
      <c r="AK266" s="170"/>
    </row>
    <row r="267" spans="1:37" s="23" customFormat="1">
      <c r="B267" s="33"/>
      <c r="C267" s="43" t="str">
        <f>C264</f>
        <v/>
      </c>
      <c r="D267" s="39" t="str">
        <f t="shared" ca="1" si="144"/>
        <v>March</v>
      </c>
      <c r="E267" s="40" t="str">
        <f t="shared" ca="1" si="145"/>
        <v>2024</v>
      </c>
      <c r="F267" s="4"/>
      <c r="G267" s="4"/>
      <c r="H267" s="9"/>
      <c r="I267" s="1"/>
      <c r="J267" s="202"/>
      <c r="K267" s="4"/>
      <c r="L267" s="4"/>
      <c r="M267" s="9"/>
      <c r="N267" s="1"/>
      <c r="O267" s="63"/>
      <c r="P267" s="63"/>
      <c r="Q267" s="4"/>
      <c r="R267" s="261"/>
      <c r="S267" s="261"/>
      <c r="T267" s="41" t="str">
        <f t="shared" si="149"/>
        <v/>
      </c>
      <c r="U267" s="1"/>
      <c r="V267" s="44" t="str">
        <f t="shared" si="146"/>
        <v>JOHN SMITH</v>
      </c>
      <c r="W267" s="42">
        <f t="shared" si="147"/>
        <v>1234567890</v>
      </c>
      <c r="X267" s="41" t="str">
        <f t="shared" si="148"/>
        <v>JSMITH@UCDAVIS.EDU</v>
      </c>
      <c r="Y267" s="10"/>
      <c r="Z267" s="7"/>
      <c r="AA267" s="12"/>
      <c r="AB267" s="1"/>
      <c r="AC267" s="1"/>
      <c r="AD267" s="1"/>
      <c r="AE267" s="1"/>
      <c r="AF267" s="1"/>
      <c r="AG267" s="1"/>
      <c r="AH267" s="1"/>
      <c r="AI267" s="58"/>
      <c r="AJ267" s="58"/>
      <c r="AK267" s="170"/>
    </row>
    <row r="268" spans="1:37" s="23" customFormat="1">
      <c r="B268" s="33"/>
      <c r="C268" s="43" t="str">
        <f>C264</f>
        <v/>
      </c>
      <c r="D268" s="39" t="str">
        <f t="shared" ca="1" si="144"/>
        <v>March</v>
      </c>
      <c r="E268" s="40" t="str">
        <f t="shared" ca="1" si="145"/>
        <v>2024</v>
      </c>
      <c r="F268" s="4"/>
      <c r="G268" s="4"/>
      <c r="H268" s="9"/>
      <c r="I268" s="1"/>
      <c r="J268" s="202"/>
      <c r="K268" s="4"/>
      <c r="L268" s="4"/>
      <c r="M268" s="9"/>
      <c r="N268" s="1"/>
      <c r="O268" s="63"/>
      <c r="P268" s="63"/>
      <c r="Q268" s="4"/>
      <c r="R268" s="261"/>
      <c r="S268" s="261"/>
      <c r="T268" s="41" t="str">
        <f t="shared" si="149"/>
        <v/>
      </c>
      <c r="U268" s="1"/>
      <c r="V268" s="44" t="str">
        <f t="shared" si="146"/>
        <v>JOHN SMITH</v>
      </c>
      <c r="W268" s="42">
        <f t="shared" si="147"/>
        <v>1234567890</v>
      </c>
      <c r="X268" s="41" t="str">
        <f t="shared" si="148"/>
        <v>JSMITH@UCDAVIS.EDU</v>
      </c>
      <c r="Y268" s="10"/>
      <c r="Z268" s="7"/>
      <c r="AA268" s="12"/>
      <c r="AB268" s="1"/>
      <c r="AC268" s="1"/>
      <c r="AD268" s="1"/>
      <c r="AE268" s="1"/>
      <c r="AF268" s="1"/>
      <c r="AG268" s="1"/>
      <c r="AH268" s="1"/>
      <c r="AI268" s="58"/>
      <c r="AJ268" s="58"/>
      <c r="AK268" s="170"/>
    </row>
    <row r="269" spans="1:37" s="23" customFormat="1">
      <c r="B269" s="33"/>
      <c r="C269" s="43" t="str">
        <f>C264</f>
        <v/>
      </c>
      <c r="D269" s="39" t="str">
        <f t="shared" ca="1" si="144"/>
        <v>March</v>
      </c>
      <c r="E269" s="40" t="str">
        <f t="shared" ca="1" si="145"/>
        <v>2024</v>
      </c>
      <c r="F269" s="4"/>
      <c r="G269" s="4"/>
      <c r="H269" s="9"/>
      <c r="I269" s="1"/>
      <c r="J269" s="202"/>
      <c r="K269" s="4"/>
      <c r="L269" s="4"/>
      <c r="M269" s="9"/>
      <c r="N269" s="1"/>
      <c r="O269" s="63"/>
      <c r="P269" s="63"/>
      <c r="Q269" s="4"/>
      <c r="R269" s="261"/>
      <c r="S269" s="261"/>
      <c r="T269" s="41" t="str">
        <f t="shared" si="149"/>
        <v/>
      </c>
      <c r="U269" s="1"/>
      <c r="V269" s="44" t="str">
        <f t="shared" si="146"/>
        <v>JOHN SMITH</v>
      </c>
      <c r="W269" s="42">
        <f t="shared" si="147"/>
        <v>1234567890</v>
      </c>
      <c r="X269" s="41" t="str">
        <f t="shared" si="148"/>
        <v>JSMITH@UCDAVIS.EDU</v>
      </c>
      <c r="Y269" s="10"/>
      <c r="Z269" s="7"/>
      <c r="AA269" s="12"/>
      <c r="AB269" s="1"/>
      <c r="AC269" s="1"/>
      <c r="AD269" s="1"/>
      <c r="AE269" s="1"/>
      <c r="AF269" s="1"/>
      <c r="AG269" s="1"/>
      <c r="AH269" s="1"/>
      <c r="AI269" s="58"/>
      <c r="AJ269" s="58"/>
      <c r="AK269" s="170"/>
    </row>
    <row r="270" spans="1:37" s="23" customFormat="1">
      <c r="B270" s="33"/>
      <c r="C270" s="43" t="str">
        <f>C264</f>
        <v/>
      </c>
      <c r="D270" s="39" t="str">
        <f t="shared" ca="1" si="144"/>
        <v>March</v>
      </c>
      <c r="E270" s="40" t="str">
        <f t="shared" ca="1" si="145"/>
        <v>2024</v>
      </c>
      <c r="F270" s="4"/>
      <c r="G270" s="4"/>
      <c r="H270" s="9"/>
      <c r="I270" s="1"/>
      <c r="J270" s="202"/>
      <c r="K270" s="4"/>
      <c r="L270" s="4"/>
      <c r="M270" s="9"/>
      <c r="N270" s="1"/>
      <c r="O270" s="63"/>
      <c r="P270" s="63"/>
      <c r="Q270" s="4"/>
      <c r="R270" s="261"/>
      <c r="S270" s="261"/>
      <c r="T270" s="41" t="str">
        <f t="shared" si="149"/>
        <v/>
      </c>
      <c r="U270" s="1"/>
      <c r="V270" s="44" t="str">
        <f t="shared" si="146"/>
        <v>JOHN SMITH</v>
      </c>
      <c r="W270" s="42">
        <f t="shared" si="147"/>
        <v>1234567890</v>
      </c>
      <c r="X270" s="41" t="str">
        <f t="shared" si="148"/>
        <v>JSMITH@UCDAVIS.EDU</v>
      </c>
      <c r="Y270" s="10"/>
      <c r="Z270" s="7"/>
      <c r="AA270" s="12"/>
      <c r="AB270" s="1"/>
      <c r="AC270" s="1"/>
      <c r="AD270" s="1"/>
      <c r="AE270" s="1"/>
      <c r="AF270" s="1"/>
      <c r="AG270" s="1"/>
      <c r="AH270" s="1"/>
      <c r="AI270" s="58"/>
      <c r="AJ270" s="58"/>
      <c r="AK270" s="170"/>
    </row>
    <row r="271" spans="1:37" s="23" customFormat="1" ht="15.75" thickBot="1">
      <c r="B271" s="33"/>
      <c r="C271" s="45" t="str">
        <f>C264</f>
        <v/>
      </c>
      <c r="D271" s="46" t="str">
        <f t="shared" ca="1" si="144"/>
        <v>March</v>
      </c>
      <c r="E271" s="47" t="str">
        <f t="shared" ca="1" si="145"/>
        <v>2024</v>
      </c>
      <c r="F271" s="5"/>
      <c r="G271" s="5"/>
      <c r="H271" s="6"/>
      <c r="I271" s="2"/>
      <c r="J271" s="205"/>
      <c r="K271" s="5"/>
      <c r="L271" s="5"/>
      <c r="M271" s="6"/>
      <c r="N271" s="2"/>
      <c r="O271" s="64"/>
      <c r="P271" s="64"/>
      <c r="Q271" s="5"/>
      <c r="R271" s="262"/>
      <c r="S271" s="262"/>
      <c r="T271" s="48" t="str">
        <f t="shared" si="149"/>
        <v/>
      </c>
      <c r="U271" s="2"/>
      <c r="V271" s="49" t="str">
        <f t="shared" si="146"/>
        <v>JOHN SMITH</v>
      </c>
      <c r="W271" s="50">
        <f t="shared" si="147"/>
        <v>1234567890</v>
      </c>
      <c r="X271" s="48" t="str">
        <f t="shared" si="148"/>
        <v>JSMITH@UCDAVIS.EDU</v>
      </c>
      <c r="Y271" s="11"/>
      <c r="Z271" s="8"/>
      <c r="AA271" s="11"/>
      <c r="AB271" s="2"/>
      <c r="AC271" s="2"/>
      <c r="AD271" s="2"/>
      <c r="AE271" s="2"/>
      <c r="AF271" s="2"/>
      <c r="AG271" s="2"/>
      <c r="AH271" s="2"/>
      <c r="AI271" s="59"/>
      <c r="AJ271" s="59"/>
      <c r="AK271" s="174"/>
    </row>
  </sheetData>
  <sheetProtection algorithmName="SHA-512" hashValue="65aTfTNpxFw0c9PHPrLoZyai0Z1484MCAwlxMsrLscDu+q+WeLZVbEt88bbVfnI8H93frR6jbtkPw2DdNIebkQ==" saltValue="iaHD7PogbK52B+CmGxRFJg==" spinCount="100000" sheet="1" objects="1" scenarios="1"/>
  <dataConsolidate/>
  <mergeCells count="8">
    <mergeCell ref="F44:G44"/>
    <mergeCell ref="AB47:AJ47"/>
    <mergeCell ref="F36:J36"/>
    <mergeCell ref="F37:J37"/>
    <mergeCell ref="F38:J38"/>
    <mergeCell ref="F39:J39"/>
    <mergeCell ref="F40:J40"/>
    <mergeCell ref="F41:J41"/>
  </mergeCells>
  <conditionalFormatting sqref="E48">
    <cfRule type="cellIs" dxfId="649" priority="1293" operator="equal">
      <formula>"""1195010"""</formula>
    </cfRule>
    <cfRule type="cellIs" dxfId="648" priority="1292" operator="equal">
      <formula>"""1195010"""</formula>
    </cfRule>
  </conditionalFormatting>
  <conditionalFormatting sqref="E57">
    <cfRule type="cellIs" dxfId="647" priority="1290" operator="equal">
      <formula>"""1195010"""</formula>
    </cfRule>
    <cfRule type="cellIs" dxfId="646" priority="1291" operator="equal">
      <formula>"""1195010"""</formula>
    </cfRule>
  </conditionalFormatting>
  <conditionalFormatting sqref="E66">
    <cfRule type="cellIs" dxfId="645" priority="1285" operator="equal">
      <formula>"""1195010"""</formula>
    </cfRule>
    <cfRule type="cellIs" dxfId="644" priority="1286" operator="equal">
      <formula>"""1195010"""</formula>
    </cfRule>
  </conditionalFormatting>
  <conditionalFormatting sqref="E75">
    <cfRule type="cellIs" dxfId="643" priority="1281" operator="equal">
      <formula>"""1195010"""</formula>
    </cfRule>
    <cfRule type="cellIs" dxfId="642" priority="1280" operator="equal">
      <formula>"""1195010"""</formula>
    </cfRule>
  </conditionalFormatting>
  <conditionalFormatting sqref="E84">
    <cfRule type="cellIs" dxfId="641" priority="1276" operator="equal">
      <formula>"""1195010"""</formula>
    </cfRule>
    <cfRule type="cellIs" dxfId="640" priority="1275" operator="equal">
      <formula>"""1195010"""</formula>
    </cfRule>
  </conditionalFormatting>
  <conditionalFormatting sqref="E93">
    <cfRule type="cellIs" dxfId="639" priority="1271" operator="equal">
      <formula>"""1195010"""</formula>
    </cfRule>
    <cfRule type="cellIs" dxfId="638" priority="1270" operator="equal">
      <formula>"""1195010"""</formula>
    </cfRule>
  </conditionalFormatting>
  <conditionalFormatting sqref="E102">
    <cfRule type="cellIs" dxfId="637" priority="1265" operator="equal">
      <formula>"""1195010"""</formula>
    </cfRule>
    <cfRule type="cellIs" dxfId="636" priority="1266" operator="equal">
      <formula>"""1195010"""</formula>
    </cfRule>
  </conditionalFormatting>
  <conditionalFormatting sqref="E111">
    <cfRule type="cellIs" dxfId="635" priority="1261" operator="equal">
      <formula>"""1195010"""</formula>
    </cfRule>
    <cfRule type="cellIs" dxfId="634" priority="1260" operator="equal">
      <formula>"""1195010"""</formula>
    </cfRule>
  </conditionalFormatting>
  <conditionalFormatting sqref="E120">
    <cfRule type="cellIs" dxfId="633" priority="1256" operator="equal">
      <formula>"""1195010"""</formula>
    </cfRule>
    <cfRule type="cellIs" dxfId="632" priority="1255" operator="equal">
      <formula>"""1195010"""</formula>
    </cfRule>
  </conditionalFormatting>
  <conditionalFormatting sqref="E129">
    <cfRule type="cellIs" dxfId="631" priority="1250" operator="equal">
      <formula>"""1195010"""</formula>
    </cfRule>
    <cfRule type="cellIs" dxfId="630" priority="1251" operator="equal">
      <formula>"""1195010"""</formula>
    </cfRule>
  </conditionalFormatting>
  <conditionalFormatting sqref="E138">
    <cfRule type="cellIs" dxfId="629" priority="1246" operator="equal">
      <formula>"""1195010"""</formula>
    </cfRule>
    <cfRule type="cellIs" dxfId="628" priority="1245" operator="equal">
      <formula>"""1195010"""</formula>
    </cfRule>
  </conditionalFormatting>
  <conditionalFormatting sqref="E147">
    <cfRule type="cellIs" dxfId="627" priority="1240" operator="equal">
      <formula>"""1195010"""</formula>
    </cfRule>
    <cfRule type="cellIs" dxfId="626" priority="1241" operator="equal">
      <formula>"""1195010"""</formula>
    </cfRule>
  </conditionalFormatting>
  <conditionalFormatting sqref="E156">
    <cfRule type="cellIs" dxfId="625" priority="1236" operator="equal">
      <formula>"""1195010"""</formula>
    </cfRule>
    <cfRule type="cellIs" dxfId="624" priority="1235" operator="equal">
      <formula>"""1195010"""</formula>
    </cfRule>
  </conditionalFormatting>
  <conditionalFormatting sqref="E165">
    <cfRule type="cellIs" dxfId="623" priority="1230" operator="equal">
      <formula>"""1195010"""</formula>
    </cfRule>
    <cfRule type="cellIs" dxfId="622" priority="1231" operator="equal">
      <formula>"""1195010"""</formula>
    </cfRule>
  </conditionalFormatting>
  <conditionalFormatting sqref="E174">
    <cfRule type="cellIs" dxfId="621" priority="1226" operator="equal">
      <formula>"""1195010"""</formula>
    </cfRule>
    <cfRule type="cellIs" dxfId="620" priority="1225" operator="equal">
      <formula>"""1195010"""</formula>
    </cfRule>
  </conditionalFormatting>
  <conditionalFormatting sqref="E183">
    <cfRule type="cellIs" dxfId="619" priority="1221" operator="equal">
      <formula>"""1195010"""</formula>
    </cfRule>
    <cfRule type="cellIs" dxfId="618" priority="1220" operator="equal">
      <formula>"""1195010"""</formula>
    </cfRule>
  </conditionalFormatting>
  <conditionalFormatting sqref="E192">
    <cfRule type="cellIs" dxfId="617" priority="1216" operator="equal">
      <formula>"""1195010"""</formula>
    </cfRule>
    <cfRule type="cellIs" dxfId="616" priority="1215" operator="equal">
      <formula>"""1195010"""</formula>
    </cfRule>
  </conditionalFormatting>
  <conditionalFormatting sqref="E201">
    <cfRule type="cellIs" dxfId="615" priority="1211" operator="equal">
      <formula>"""1195010"""</formula>
    </cfRule>
    <cfRule type="cellIs" dxfId="614" priority="1210" operator="equal">
      <formula>"""1195010"""</formula>
    </cfRule>
  </conditionalFormatting>
  <conditionalFormatting sqref="E210">
    <cfRule type="cellIs" dxfId="613" priority="1206" operator="equal">
      <formula>"""1195010"""</formula>
    </cfRule>
    <cfRule type="cellIs" dxfId="612" priority="1205" operator="equal">
      <formula>"""1195010"""</formula>
    </cfRule>
  </conditionalFormatting>
  <conditionalFormatting sqref="E219">
    <cfRule type="cellIs" dxfId="611" priority="1200" operator="equal">
      <formula>"""1195010"""</formula>
    </cfRule>
    <cfRule type="cellIs" dxfId="610" priority="1201" operator="equal">
      <formula>"""1195010"""</formula>
    </cfRule>
  </conditionalFormatting>
  <conditionalFormatting sqref="E228">
    <cfRule type="cellIs" dxfId="609" priority="1196" operator="equal">
      <formula>"""1195010"""</formula>
    </cfRule>
    <cfRule type="cellIs" dxfId="608" priority="1195" operator="equal">
      <formula>"""1195010"""</formula>
    </cfRule>
  </conditionalFormatting>
  <conditionalFormatting sqref="E237">
    <cfRule type="cellIs" dxfId="607" priority="1190" operator="equal">
      <formula>"""1195010"""</formula>
    </cfRule>
    <cfRule type="cellIs" dxfId="606" priority="1191" operator="equal">
      <formula>"""1195010"""</formula>
    </cfRule>
  </conditionalFormatting>
  <conditionalFormatting sqref="E246">
    <cfRule type="cellIs" dxfId="605" priority="1185" operator="equal">
      <formula>"""1195010"""</formula>
    </cfRule>
    <cfRule type="cellIs" dxfId="604" priority="1186" operator="equal">
      <formula>"""1195010"""</formula>
    </cfRule>
  </conditionalFormatting>
  <conditionalFormatting sqref="E255">
    <cfRule type="cellIs" dxfId="603" priority="1181" operator="equal">
      <formula>"""1195010"""</formula>
    </cfRule>
    <cfRule type="cellIs" dxfId="602" priority="1180" operator="equal">
      <formula>"""1195010"""</formula>
    </cfRule>
  </conditionalFormatting>
  <conditionalFormatting sqref="E264">
    <cfRule type="cellIs" dxfId="601" priority="1176" operator="equal">
      <formula>"""1195010"""</formula>
    </cfRule>
    <cfRule type="cellIs" dxfId="600" priority="1175" operator="equal">
      <formula>"""1195010"""</formula>
    </cfRule>
  </conditionalFormatting>
  <conditionalFormatting sqref="I48">
    <cfRule type="cellIs" dxfId="599" priority="107" operator="equal">
      <formula>1195010</formula>
    </cfRule>
    <cfRule type="cellIs" dxfId="598" priority="108" operator="equal">
      <formula>"1195000"</formula>
    </cfRule>
  </conditionalFormatting>
  <conditionalFormatting sqref="I57">
    <cfRule type="cellIs" dxfId="597" priority="47" operator="equal">
      <formula>1195010</formula>
    </cfRule>
    <cfRule type="cellIs" dxfId="596" priority="48" operator="equal">
      <formula>"1195000"</formula>
    </cfRule>
  </conditionalFormatting>
  <conditionalFormatting sqref="I66">
    <cfRule type="cellIs" dxfId="595" priority="45" operator="equal">
      <formula>1195010</formula>
    </cfRule>
    <cfRule type="cellIs" dxfId="594" priority="46" operator="equal">
      <formula>"1195000"</formula>
    </cfRule>
  </conditionalFormatting>
  <conditionalFormatting sqref="I75">
    <cfRule type="cellIs" dxfId="593" priority="44" operator="equal">
      <formula>"1195000"</formula>
    </cfRule>
    <cfRule type="cellIs" dxfId="592" priority="43" operator="equal">
      <formula>1195010</formula>
    </cfRule>
  </conditionalFormatting>
  <conditionalFormatting sqref="I84">
    <cfRule type="cellIs" dxfId="591" priority="41" operator="equal">
      <formula>1195010</formula>
    </cfRule>
    <cfRule type="cellIs" dxfId="590" priority="42" operator="equal">
      <formula>"1195000"</formula>
    </cfRule>
  </conditionalFormatting>
  <conditionalFormatting sqref="I93">
    <cfRule type="cellIs" dxfId="589" priority="40" operator="equal">
      <formula>"1195000"</formula>
    </cfRule>
    <cfRule type="cellIs" dxfId="588" priority="39" operator="equal">
      <formula>1195010</formula>
    </cfRule>
  </conditionalFormatting>
  <conditionalFormatting sqref="I102">
    <cfRule type="cellIs" dxfId="587" priority="38" operator="equal">
      <formula>"1195000"</formula>
    </cfRule>
    <cfRule type="cellIs" dxfId="586" priority="37" operator="equal">
      <formula>1195010</formula>
    </cfRule>
  </conditionalFormatting>
  <conditionalFormatting sqref="I111">
    <cfRule type="cellIs" dxfId="585" priority="36" operator="equal">
      <formula>"1195000"</formula>
    </cfRule>
    <cfRule type="cellIs" dxfId="584" priority="35" operator="equal">
      <formula>1195010</formula>
    </cfRule>
  </conditionalFormatting>
  <conditionalFormatting sqref="I120">
    <cfRule type="cellIs" dxfId="583" priority="34" operator="equal">
      <formula>"1195000"</formula>
    </cfRule>
    <cfRule type="cellIs" dxfId="582" priority="33" operator="equal">
      <formula>1195010</formula>
    </cfRule>
  </conditionalFormatting>
  <conditionalFormatting sqref="I129">
    <cfRule type="cellIs" dxfId="581" priority="31" operator="equal">
      <formula>1195010</formula>
    </cfRule>
    <cfRule type="cellIs" dxfId="580" priority="32" operator="equal">
      <formula>"1195000"</formula>
    </cfRule>
  </conditionalFormatting>
  <conditionalFormatting sqref="I138">
    <cfRule type="cellIs" dxfId="579" priority="30" operator="equal">
      <formula>"1195000"</formula>
    </cfRule>
    <cfRule type="cellIs" dxfId="578" priority="29" operator="equal">
      <formula>1195010</formula>
    </cfRule>
  </conditionalFormatting>
  <conditionalFormatting sqref="I147">
    <cfRule type="cellIs" dxfId="577" priority="28" operator="equal">
      <formula>"1195000"</formula>
    </cfRule>
    <cfRule type="cellIs" dxfId="576" priority="27" operator="equal">
      <formula>1195010</formula>
    </cfRule>
  </conditionalFormatting>
  <conditionalFormatting sqref="I156">
    <cfRule type="cellIs" dxfId="575" priority="26" operator="equal">
      <formula>"1195000"</formula>
    </cfRule>
    <cfRule type="cellIs" dxfId="574" priority="25" operator="equal">
      <formula>1195010</formula>
    </cfRule>
  </conditionalFormatting>
  <conditionalFormatting sqref="I165">
    <cfRule type="cellIs" dxfId="573" priority="23" operator="equal">
      <formula>1195010</formula>
    </cfRule>
    <cfRule type="cellIs" dxfId="572" priority="24" operator="equal">
      <formula>"1195000"</formula>
    </cfRule>
  </conditionalFormatting>
  <conditionalFormatting sqref="I174">
    <cfRule type="cellIs" dxfId="571" priority="21" operator="equal">
      <formula>1195010</formula>
    </cfRule>
    <cfRule type="cellIs" dxfId="570" priority="22" operator="equal">
      <formula>"1195000"</formula>
    </cfRule>
  </conditionalFormatting>
  <conditionalFormatting sqref="I183">
    <cfRule type="cellIs" dxfId="569" priority="20" operator="equal">
      <formula>"1195000"</formula>
    </cfRule>
    <cfRule type="cellIs" dxfId="568" priority="19" operator="equal">
      <formula>1195010</formula>
    </cfRule>
  </conditionalFormatting>
  <conditionalFormatting sqref="I192">
    <cfRule type="cellIs" dxfId="567" priority="17" operator="equal">
      <formula>1195010</formula>
    </cfRule>
    <cfRule type="cellIs" dxfId="566" priority="18" operator="equal">
      <formula>"1195000"</formula>
    </cfRule>
  </conditionalFormatting>
  <conditionalFormatting sqref="I201">
    <cfRule type="cellIs" dxfId="565" priority="16" operator="equal">
      <formula>"1195000"</formula>
    </cfRule>
    <cfRule type="cellIs" dxfId="564" priority="15" operator="equal">
      <formula>1195010</formula>
    </cfRule>
  </conditionalFormatting>
  <conditionalFormatting sqref="I210">
    <cfRule type="cellIs" dxfId="563" priority="13" operator="equal">
      <formula>1195010</formula>
    </cfRule>
    <cfRule type="cellIs" dxfId="562" priority="14" operator="equal">
      <formula>"1195000"</formula>
    </cfRule>
  </conditionalFormatting>
  <conditionalFormatting sqref="I219">
    <cfRule type="cellIs" dxfId="561" priority="12" operator="equal">
      <formula>"1195000"</formula>
    </cfRule>
    <cfRule type="cellIs" dxfId="560" priority="11" operator="equal">
      <formula>1195010</formula>
    </cfRule>
  </conditionalFormatting>
  <conditionalFormatting sqref="I228">
    <cfRule type="cellIs" dxfId="559" priority="10" operator="equal">
      <formula>"1195000"</formula>
    </cfRule>
    <cfRule type="cellIs" dxfId="558" priority="9" operator="equal">
      <formula>1195010</formula>
    </cfRule>
  </conditionalFormatting>
  <conditionalFormatting sqref="I237">
    <cfRule type="cellIs" dxfId="557" priority="8" operator="equal">
      <formula>"1195000"</formula>
    </cfRule>
    <cfRule type="cellIs" dxfId="556" priority="7" operator="equal">
      <formula>1195010</formula>
    </cfRule>
  </conditionalFormatting>
  <conditionalFormatting sqref="I246">
    <cfRule type="cellIs" dxfId="555" priority="6" operator="equal">
      <formula>"1195000"</formula>
    </cfRule>
    <cfRule type="cellIs" dxfId="554" priority="5" operator="equal">
      <formula>1195010</formula>
    </cfRule>
  </conditionalFormatting>
  <conditionalFormatting sqref="I255">
    <cfRule type="cellIs" dxfId="553" priority="4" operator="equal">
      <formula>"1195000"</formula>
    </cfRule>
    <cfRule type="cellIs" dxfId="552" priority="3" operator="equal">
      <formula>1195010</formula>
    </cfRule>
  </conditionalFormatting>
  <conditionalFormatting sqref="I264">
    <cfRule type="cellIs" dxfId="551" priority="2" operator="equal">
      <formula>"1195000"</formula>
    </cfRule>
    <cfRule type="cellIs" dxfId="550" priority="1" operator="equal">
      <formula>1195010</formula>
    </cfRule>
  </conditionalFormatting>
  <conditionalFormatting sqref="AB48">
    <cfRule type="expression" dxfId="549" priority="1018">
      <formula>$C49= "UCB"</formula>
    </cfRule>
  </conditionalFormatting>
  <conditionalFormatting sqref="AB57">
    <cfRule type="expression" dxfId="548" priority="983">
      <formula>$C58= "UCB"</formula>
    </cfRule>
  </conditionalFormatting>
  <conditionalFormatting sqref="AB66">
    <cfRule type="expression" dxfId="547" priority="948">
      <formula>$C67= "UCB"</formula>
    </cfRule>
  </conditionalFormatting>
  <conditionalFormatting sqref="AB75">
    <cfRule type="expression" dxfId="546" priority="913">
      <formula>$C76= "UCB"</formula>
    </cfRule>
  </conditionalFormatting>
  <conditionalFormatting sqref="AB84">
    <cfRule type="expression" dxfId="545" priority="878">
      <formula>$C85= "UCB"</formula>
    </cfRule>
  </conditionalFormatting>
  <conditionalFormatting sqref="AB93">
    <cfRule type="expression" dxfId="544" priority="843">
      <formula>$C94= "UCB"</formula>
    </cfRule>
  </conditionalFormatting>
  <conditionalFormatting sqref="AB102">
    <cfRule type="expression" dxfId="543" priority="808">
      <formula>$C103= "UCB"</formula>
    </cfRule>
  </conditionalFormatting>
  <conditionalFormatting sqref="AB111">
    <cfRule type="expression" dxfId="542" priority="773">
      <formula>$C112= "UCB"</formula>
    </cfRule>
  </conditionalFormatting>
  <conditionalFormatting sqref="AB120">
    <cfRule type="expression" dxfId="541" priority="738">
      <formula>$C121= "UCB"</formula>
    </cfRule>
  </conditionalFormatting>
  <conditionalFormatting sqref="AB129">
    <cfRule type="expression" dxfId="540" priority="703">
      <formula>$C130= "UCB"</formula>
    </cfRule>
  </conditionalFormatting>
  <conditionalFormatting sqref="AB138">
    <cfRule type="expression" dxfId="539" priority="668">
      <formula>$C139= "UCB"</formula>
    </cfRule>
  </conditionalFormatting>
  <conditionalFormatting sqref="AB147">
    <cfRule type="expression" dxfId="538" priority="633">
      <formula>$C148= "UCB"</formula>
    </cfRule>
  </conditionalFormatting>
  <conditionalFormatting sqref="AB156">
    <cfRule type="expression" dxfId="537" priority="598">
      <formula>$C157= "UCB"</formula>
    </cfRule>
  </conditionalFormatting>
  <conditionalFormatting sqref="AB165">
    <cfRule type="expression" dxfId="536" priority="563">
      <formula>$C166= "UCB"</formula>
    </cfRule>
  </conditionalFormatting>
  <conditionalFormatting sqref="AB174">
    <cfRule type="expression" dxfId="535" priority="528">
      <formula>$C175= "UCB"</formula>
    </cfRule>
  </conditionalFormatting>
  <conditionalFormatting sqref="AB183">
    <cfRule type="expression" dxfId="534" priority="493">
      <formula>$C184= "UCB"</formula>
    </cfRule>
  </conditionalFormatting>
  <conditionalFormatting sqref="AB192">
    <cfRule type="expression" dxfId="533" priority="458">
      <formula>$C193= "UCB"</formula>
    </cfRule>
  </conditionalFormatting>
  <conditionalFormatting sqref="AB201">
    <cfRule type="expression" dxfId="532" priority="423">
      <formula>$C202= "UCB"</formula>
    </cfRule>
  </conditionalFormatting>
  <conditionalFormatting sqref="AB210">
    <cfRule type="expression" dxfId="531" priority="388">
      <formula>$C211= "UCB"</formula>
    </cfRule>
  </conditionalFormatting>
  <conditionalFormatting sqref="AB219">
    <cfRule type="expression" dxfId="530" priority="353">
      <formula>$C220= "UCB"</formula>
    </cfRule>
  </conditionalFormatting>
  <conditionalFormatting sqref="AB228">
    <cfRule type="expression" dxfId="529" priority="318">
      <formula>$C229= "UCB"</formula>
    </cfRule>
  </conditionalFormatting>
  <conditionalFormatting sqref="AB237">
    <cfRule type="expression" dxfId="528" priority="283">
      <formula>$C238= "UCB"</formula>
    </cfRule>
  </conditionalFormatting>
  <conditionalFormatting sqref="AB246">
    <cfRule type="expression" dxfId="527" priority="248">
      <formula>$C247= "UCB"</formula>
    </cfRule>
  </conditionalFormatting>
  <conditionalFormatting sqref="AB255">
    <cfRule type="expression" dxfId="526" priority="213">
      <formula>$C256= "UCB"</formula>
    </cfRule>
  </conditionalFormatting>
  <conditionalFormatting sqref="AB264">
    <cfRule type="expression" dxfId="525" priority="178">
      <formula>$C265= "UCB"</formula>
    </cfRule>
  </conditionalFormatting>
  <conditionalFormatting sqref="AB48:AC48">
    <cfRule type="expression" dxfId="524" priority="1016">
      <formula>$C49="UCI"</formula>
    </cfRule>
    <cfRule type="expression" dxfId="523" priority="1017">
      <formula>$C49="UCLA"</formula>
    </cfRule>
  </conditionalFormatting>
  <conditionalFormatting sqref="AB57:AC57">
    <cfRule type="expression" dxfId="522" priority="982">
      <formula>$C58="UCLA"</formula>
    </cfRule>
    <cfRule type="expression" dxfId="521" priority="981">
      <formula>$C58="UCI"</formula>
    </cfRule>
  </conditionalFormatting>
  <conditionalFormatting sqref="AB66:AC66">
    <cfRule type="expression" dxfId="520" priority="947">
      <formula>$C67="UCLA"</formula>
    </cfRule>
    <cfRule type="expression" dxfId="519" priority="946">
      <formula>$C67="UCI"</formula>
    </cfRule>
  </conditionalFormatting>
  <conditionalFormatting sqref="AB75:AC75">
    <cfRule type="expression" dxfId="518" priority="911">
      <formula>$C76="UCI"</formula>
    </cfRule>
    <cfRule type="expression" dxfId="517" priority="912">
      <formula>$C76="UCLA"</formula>
    </cfRule>
  </conditionalFormatting>
  <conditionalFormatting sqref="AB84:AC84">
    <cfRule type="expression" dxfId="516" priority="876">
      <formula>$C85="UCI"</formula>
    </cfRule>
    <cfRule type="expression" dxfId="515" priority="877">
      <formula>$C85="UCLA"</formula>
    </cfRule>
  </conditionalFormatting>
  <conditionalFormatting sqref="AB93:AC93">
    <cfRule type="expression" dxfId="514" priority="841">
      <formula>$C94="UCI"</formula>
    </cfRule>
    <cfRule type="expression" dxfId="513" priority="842">
      <formula>$C94="UCLA"</formula>
    </cfRule>
  </conditionalFormatting>
  <conditionalFormatting sqref="AB102:AC102">
    <cfRule type="expression" dxfId="512" priority="807">
      <formula>$C103="UCLA"</formula>
    </cfRule>
    <cfRule type="expression" dxfId="511" priority="806">
      <formula>$C103="UCI"</formula>
    </cfRule>
  </conditionalFormatting>
  <conditionalFormatting sqref="AB111:AC111">
    <cfRule type="expression" dxfId="510" priority="771">
      <formula>$C112="UCI"</formula>
    </cfRule>
    <cfRule type="expression" dxfId="509" priority="772">
      <formula>$C112="UCLA"</formula>
    </cfRule>
  </conditionalFormatting>
  <conditionalFormatting sqref="AB120:AC120">
    <cfRule type="expression" dxfId="508" priority="737">
      <formula>$C121="UCLA"</formula>
    </cfRule>
    <cfRule type="expression" dxfId="507" priority="736">
      <formula>$C121="UCI"</formula>
    </cfRule>
  </conditionalFormatting>
  <conditionalFormatting sqref="AB129:AC129">
    <cfRule type="expression" dxfId="506" priority="702">
      <formula>$C130="UCLA"</formula>
    </cfRule>
    <cfRule type="expression" dxfId="505" priority="701">
      <formula>$C130="UCI"</formula>
    </cfRule>
  </conditionalFormatting>
  <conditionalFormatting sqref="AB138:AC138">
    <cfRule type="expression" dxfId="504" priority="666">
      <formula>$C139="UCI"</formula>
    </cfRule>
    <cfRule type="expression" dxfId="503" priority="667">
      <formula>$C139="UCLA"</formula>
    </cfRule>
  </conditionalFormatting>
  <conditionalFormatting sqref="AB147:AC147">
    <cfRule type="expression" dxfId="502" priority="632">
      <formula>$C148="UCLA"</formula>
    </cfRule>
    <cfRule type="expression" dxfId="501" priority="631">
      <formula>$C148="UCI"</formula>
    </cfRule>
  </conditionalFormatting>
  <conditionalFormatting sqref="AB156:AC156">
    <cfRule type="expression" dxfId="500" priority="596">
      <formula>$C157="UCI"</formula>
    </cfRule>
    <cfRule type="expression" dxfId="499" priority="597">
      <formula>$C157="UCLA"</formula>
    </cfRule>
  </conditionalFormatting>
  <conditionalFormatting sqref="AB165:AC165">
    <cfRule type="expression" dxfId="498" priority="561">
      <formula>$C166="UCI"</formula>
    </cfRule>
    <cfRule type="expression" dxfId="497" priority="562">
      <formula>$C166="UCLA"</formula>
    </cfRule>
  </conditionalFormatting>
  <conditionalFormatting sqref="AB174:AC174">
    <cfRule type="expression" dxfId="496" priority="526">
      <formula>$C175="UCI"</formula>
    </cfRule>
    <cfRule type="expression" dxfId="495" priority="527">
      <formula>$C175="UCLA"</formula>
    </cfRule>
  </conditionalFormatting>
  <conditionalFormatting sqref="AB183:AC183">
    <cfRule type="expression" dxfId="494" priority="491">
      <formula>$C184="UCI"</formula>
    </cfRule>
    <cfRule type="expression" dxfId="493" priority="492">
      <formula>$C184="UCLA"</formula>
    </cfRule>
  </conditionalFormatting>
  <conditionalFormatting sqref="AB192:AC192">
    <cfRule type="expression" dxfId="492" priority="457">
      <formula>$C193="UCLA"</formula>
    </cfRule>
    <cfRule type="expression" dxfId="491" priority="456">
      <formula>$C193="UCI"</formula>
    </cfRule>
  </conditionalFormatting>
  <conditionalFormatting sqref="AB201:AC201">
    <cfRule type="expression" dxfId="490" priority="421">
      <formula>$C202="UCI"</formula>
    </cfRule>
    <cfRule type="expression" dxfId="489" priority="422">
      <formula>$C202="UCLA"</formula>
    </cfRule>
  </conditionalFormatting>
  <conditionalFormatting sqref="AB210:AC210">
    <cfRule type="expression" dxfId="488" priority="386">
      <formula>$C211="UCI"</formula>
    </cfRule>
    <cfRule type="expression" dxfId="487" priority="387">
      <formula>$C211="UCLA"</formula>
    </cfRule>
  </conditionalFormatting>
  <conditionalFormatting sqref="AB219:AC219">
    <cfRule type="expression" dxfId="486" priority="352">
      <formula>$C220="UCLA"</formula>
    </cfRule>
    <cfRule type="expression" dxfId="485" priority="351">
      <formula>$C220="UCI"</formula>
    </cfRule>
  </conditionalFormatting>
  <conditionalFormatting sqref="AB228:AC228">
    <cfRule type="expression" dxfId="484" priority="317">
      <formula>$C229="UCLA"</formula>
    </cfRule>
    <cfRule type="expression" dxfId="483" priority="316">
      <formula>$C229="UCI"</formula>
    </cfRule>
  </conditionalFormatting>
  <conditionalFormatting sqref="AB237:AC237">
    <cfRule type="expression" dxfId="482" priority="282">
      <formula>$C238="UCLA"</formula>
    </cfRule>
    <cfRule type="expression" dxfId="481" priority="281">
      <formula>$C238="UCI"</formula>
    </cfRule>
  </conditionalFormatting>
  <conditionalFormatting sqref="AB246:AC246">
    <cfRule type="expression" dxfId="480" priority="247">
      <formula>$C247="UCLA"</formula>
    </cfRule>
    <cfRule type="expression" dxfId="479" priority="246">
      <formula>$C247="UCI"</formula>
    </cfRule>
  </conditionalFormatting>
  <conditionalFormatting sqref="AB255:AC255">
    <cfRule type="expression" dxfId="478" priority="211">
      <formula>$C256="UCI"</formula>
    </cfRule>
    <cfRule type="expression" dxfId="477" priority="212">
      <formula>$C256="UCLA"</formula>
    </cfRule>
  </conditionalFormatting>
  <conditionalFormatting sqref="AB264:AC264">
    <cfRule type="expression" dxfId="476" priority="176">
      <formula>$C265="UCI"</formula>
    </cfRule>
    <cfRule type="expression" dxfId="475" priority="177">
      <formula>$C265="UCLA"</formula>
    </cfRule>
  </conditionalFormatting>
  <conditionalFormatting sqref="AB48:AE48">
    <cfRule type="expression" dxfId="474" priority="988">
      <formula>$C49="UCSC"</formula>
    </cfRule>
  </conditionalFormatting>
  <conditionalFormatting sqref="AB57:AE57">
    <cfRule type="expression" dxfId="473" priority="953">
      <formula>$C58="UCSC"</formula>
    </cfRule>
  </conditionalFormatting>
  <conditionalFormatting sqref="AB66:AE66">
    <cfRule type="expression" dxfId="472" priority="918">
      <formula>$C67="UCSC"</formula>
    </cfRule>
  </conditionalFormatting>
  <conditionalFormatting sqref="AB75:AE75">
    <cfRule type="expression" dxfId="471" priority="883">
      <formula>$C76="UCSC"</formula>
    </cfRule>
  </conditionalFormatting>
  <conditionalFormatting sqref="AB84:AE84">
    <cfRule type="expression" dxfId="470" priority="848">
      <formula>$C85="UCSC"</formula>
    </cfRule>
  </conditionalFormatting>
  <conditionalFormatting sqref="AB93:AE93">
    <cfRule type="expression" dxfId="469" priority="813">
      <formula>$C94="UCSC"</formula>
    </cfRule>
  </conditionalFormatting>
  <conditionalFormatting sqref="AB102:AE102">
    <cfRule type="expression" dxfId="468" priority="778">
      <formula>$C103="UCSC"</formula>
    </cfRule>
  </conditionalFormatting>
  <conditionalFormatting sqref="AB111:AE111">
    <cfRule type="expression" dxfId="467" priority="743">
      <formula>$C112="UCSC"</formula>
    </cfRule>
  </conditionalFormatting>
  <conditionalFormatting sqref="AB120:AE120">
    <cfRule type="expression" dxfId="466" priority="708">
      <formula>$C121="UCSC"</formula>
    </cfRule>
  </conditionalFormatting>
  <conditionalFormatting sqref="AB129:AE129">
    <cfRule type="expression" dxfId="465" priority="673">
      <formula>$C130="UCSC"</formula>
    </cfRule>
  </conditionalFormatting>
  <conditionalFormatting sqref="AB138:AE138">
    <cfRule type="expression" dxfId="464" priority="638">
      <formula>$C139="UCSC"</formula>
    </cfRule>
  </conditionalFormatting>
  <conditionalFormatting sqref="AB147:AE147">
    <cfRule type="expression" dxfId="463" priority="603">
      <formula>$C148="UCSC"</formula>
    </cfRule>
  </conditionalFormatting>
  <conditionalFormatting sqref="AB156:AE156">
    <cfRule type="expression" dxfId="462" priority="568">
      <formula>$C157="UCSC"</formula>
    </cfRule>
  </conditionalFormatting>
  <conditionalFormatting sqref="AB165:AE165">
    <cfRule type="expression" dxfId="461" priority="533">
      <formula>$C166="UCSC"</formula>
    </cfRule>
  </conditionalFormatting>
  <conditionalFormatting sqref="AB174:AE174">
    <cfRule type="expression" dxfId="460" priority="498">
      <formula>$C175="UCSC"</formula>
    </cfRule>
  </conditionalFormatting>
  <conditionalFormatting sqref="AB183:AE183">
    <cfRule type="expression" dxfId="459" priority="463">
      <formula>$C184="UCSC"</formula>
    </cfRule>
  </conditionalFormatting>
  <conditionalFormatting sqref="AB192:AE192">
    <cfRule type="expression" dxfId="458" priority="428">
      <formula>$C193="UCSC"</formula>
    </cfRule>
  </conditionalFormatting>
  <conditionalFormatting sqref="AB201:AE201">
    <cfRule type="expression" dxfId="457" priority="393">
      <formula>$C202="UCSC"</formula>
    </cfRule>
  </conditionalFormatting>
  <conditionalFormatting sqref="AB210:AE210">
    <cfRule type="expression" dxfId="456" priority="358">
      <formula>$C211="UCSC"</formula>
    </cfRule>
  </conditionalFormatting>
  <conditionalFormatting sqref="AB219:AE219">
    <cfRule type="expression" dxfId="455" priority="323">
      <formula>$C220="UCSC"</formula>
    </cfRule>
  </conditionalFormatting>
  <conditionalFormatting sqref="AB228:AE228">
    <cfRule type="expression" dxfId="454" priority="288">
      <formula>$C229="UCSC"</formula>
    </cfRule>
  </conditionalFormatting>
  <conditionalFormatting sqref="AB237:AE237">
    <cfRule type="expression" dxfId="453" priority="253">
      <formula>$C238="UCSC"</formula>
    </cfRule>
  </conditionalFormatting>
  <conditionalFormatting sqref="AB246:AE246">
    <cfRule type="expression" dxfId="452" priority="218">
      <formula>$C247="UCSC"</formula>
    </cfRule>
  </conditionalFormatting>
  <conditionalFormatting sqref="AB255:AE255">
    <cfRule type="expression" dxfId="451" priority="183">
      <formula>$C256="UCSC"</formula>
    </cfRule>
  </conditionalFormatting>
  <conditionalFormatting sqref="AB264:AE264">
    <cfRule type="expression" dxfId="450" priority="148">
      <formula>$C265="UCSC"</formula>
    </cfRule>
  </conditionalFormatting>
  <conditionalFormatting sqref="AB48:AF48">
    <cfRule type="expression" dxfId="449" priority="984">
      <formula>$C49="UCSB"</formula>
    </cfRule>
  </conditionalFormatting>
  <conditionalFormatting sqref="AB57:AF57">
    <cfRule type="expression" dxfId="448" priority="949">
      <formula>$C58="UCSB"</formula>
    </cfRule>
  </conditionalFormatting>
  <conditionalFormatting sqref="AB66:AF66">
    <cfRule type="expression" dxfId="447" priority="914">
      <formula>$C67="UCSB"</formula>
    </cfRule>
  </conditionalFormatting>
  <conditionalFormatting sqref="AB75:AF75">
    <cfRule type="expression" dxfId="446" priority="879">
      <formula>$C76="UCSB"</formula>
    </cfRule>
  </conditionalFormatting>
  <conditionalFormatting sqref="AB84:AF84">
    <cfRule type="expression" dxfId="445" priority="844">
      <formula>$C85="UCSB"</formula>
    </cfRule>
  </conditionalFormatting>
  <conditionalFormatting sqref="AB93:AF93">
    <cfRule type="expression" dxfId="444" priority="809">
      <formula>$C94="UCSB"</formula>
    </cfRule>
  </conditionalFormatting>
  <conditionalFormatting sqref="AB102:AF102">
    <cfRule type="expression" dxfId="443" priority="774">
      <formula>$C103="UCSB"</formula>
    </cfRule>
  </conditionalFormatting>
  <conditionalFormatting sqref="AB111:AF111">
    <cfRule type="expression" dxfId="442" priority="739">
      <formula>$C112="UCSB"</formula>
    </cfRule>
  </conditionalFormatting>
  <conditionalFormatting sqref="AB120:AF120">
    <cfRule type="expression" dxfId="441" priority="704">
      <formula>$C121="UCSB"</formula>
    </cfRule>
  </conditionalFormatting>
  <conditionalFormatting sqref="AB129:AF129">
    <cfRule type="expression" dxfId="440" priority="669">
      <formula>$C130="UCSB"</formula>
    </cfRule>
  </conditionalFormatting>
  <conditionalFormatting sqref="AB138:AF138">
    <cfRule type="expression" dxfId="439" priority="634">
      <formula>$C139="UCSB"</formula>
    </cfRule>
  </conditionalFormatting>
  <conditionalFormatting sqref="AB147:AF147">
    <cfRule type="expression" dxfId="438" priority="599">
      <formula>$C148="UCSB"</formula>
    </cfRule>
  </conditionalFormatting>
  <conditionalFormatting sqref="AB156:AF156">
    <cfRule type="expression" dxfId="437" priority="564">
      <formula>$C157="UCSB"</formula>
    </cfRule>
  </conditionalFormatting>
  <conditionalFormatting sqref="AB165:AF165">
    <cfRule type="expression" dxfId="436" priority="529">
      <formula>$C166="UCSB"</formula>
    </cfRule>
  </conditionalFormatting>
  <conditionalFormatting sqref="AB174:AF174">
    <cfRule type="expression" dxfId="435" priority="494">
      <formula>$C175="UCSB"</formula>
    </cfRule>
  </conditionalFormatting>
  <conditionalFormatting sqref="AB183:AF183">
    <cfRule type="expression" dxfId="434" priority="459">
      <formula>$C184="UCSB"</formula>
    </cfRule>
  </conditionalFormatting>
  <conditionalFormatting sqref="AB192:AF192">
    <cfRule type="expression" dxfId="433" priority="424">
      <formula>$C193="UCSB"</formula>
    </cfRule>
  </conditionalFormatting>
  <conditionalFormatting sqref="AB201:AF201">
    <cfRule type="expression" dxfId="432" priority="389">
      <formula>$C202="UCSB"</formula>
    </cfRule>
  </conditionalFormatting>
  <conditionalFormatting sqref="AB210:AF210">
    <cfRule type="expression" dxfId="431" priority="354">
      <formula>$C211="UCSB"</formula>
    </cfRule>
  </conditionalFormatting>
  <conditionalFormatting sqref="AB219:AF219">
    <cfRule type="expression" dxfId="430" priority="319">
      <formula>$C220="UCSB"</formula>
    </cfRule>
  </conditionalFormatting>
  <conditionalFormatting sqref="AB228:AF228">
    <cfRule type="expression" dxfId="429" priority="284">
      <formula>$C229="UCSB"</formula>
    </cfRule>
  </conditionalFormatting>
  <conditionalFormatting sqref="AB237:AF237">
    <cfRule type="expression" dxfId="428" priority="249">
      <formula>$C238="UCSB"</formula>
    </cfRule>
  </conditionalFormatting>
  <conditionalFormatting sqref="AB246:AF246">
    <cfRule type="expression" dxfId="427" priority="214">
      <formula>$C247="UCSB"</formula>
    </cfRule>
  </conditionalFormatting>
  <conditionalFormatting sqref="AB255:AF255">
    <cfRule type="expression" dxfId="426" priority="179">
      <formula>$C256="UCSB"</formula>
    </cfRule>
  </conditionalFormatting>
  <conditionalFormatting sqref="AB264:AF264">
    <cfRule type="expression" dxfId="425" priority="144">
      <formula>$C265="UCSB"</formula>
    </cfRule>
  </conditionalFormatting>
  <conditionalFormatting sqref="AB48:AG48">
    <cfRule type="expression" dxfId="424" priority="986">
      <formula>$C49="M-OP"</formula>
    </cfRule>
    <cfRule type="expression" dxfId="423" priority="985">
      <formula>$C49="UCM"</formula>
    </cfRule>
    <cfRule type="expression" dxfId="422" priority="989">
      <formula>$C49="UCSD"</formula>
    </cfRule>
    <cfRule type="expression" dxfId="421" priority="992">
      <formula>$C49="UCSF"</formula>
    </cfRule>
  </conditionalFormatting>
  <conditionalFormatting sqref="AB57:AG57">
    <cfRule type="expression" dxfId="420" priority="954">
      <formula>$C58="UCSD"</formula>
    </cfRule>
    <cfRule type="expression" dxfId="419" priority="951">
      <formula>$C58="M-OP"</formula>
    </cfRule>
    <cfRule type="expression" dxfId="418" priority="950">
      <formula>$C58="UCM"</formula>
    </cfRule>
    <cfRule type="expression" dxfId="417" priority="957">
      <formula>$C58="UCSF"</formula>
    </cfRule>
  </conditionalFormatting>
  <conditionalFormatting sqref="AB66:AG66">
    <cfRule type="expression" dxfId="416" priority="915">
      <formula>$C67="UCM"</formula>
    </cfRule>
    <cfRule type="expression" dxfId="415" priority="916">
      <formula>$C67="M-OP"</formula>
    </cfRule>
    <cfRule type="expression" dxfId="414" priority="919">
      <formula>$C67="UCSD"</formula>
    </cfRule>
    <cfRule type="expression" dxfId="413" priority="922">
      <formula>$C67="UCSF"</formula>
    </cfRule>
  </conditionalFormatting>
  <conditionalFormatting sqref="AB75:AG75">
    <cfRule type="expression" dxfId="412" priority="884">
      <formula>$C76="UCSD"</formula>
    </cfRule>
    <cfRule type="expression" dxfId="411" priority="887">
      <formula>$C76="UCSF"</formula>
    </cfRule>
    <cfRule type="expression" dxfId="410" priority="880">
      <formula>$C76="UCM"</formula>
    </cfRule>
    <cfRule type="expression" dxfId="409" priority="881">
      <formula>$C76="M-OP"</formula>
    </cfRule>
  </conditionalFormatting>
  <conditionalFormatting sqref="AB84:AG84">
    <cfRule type="expression" dxfId="408" priority="845">
      <formula>$C85="UCM"</formula>
    </cfRule>
    <cfRule type="expression" dxfId="407" priority="849">
      <formula>$C85="UCSD"</formula>
    </cfRule>
    <cfRule type="expression" dxfId="406" priority="846">
      <formula>$C85="M-OP"</formula>
    </cfRule>
    <cfRule type="expression" dxfId="405" priority="852">
      <formula>$C85="UCSF"</formula>
    </cfRule>
  </conditionalFormatting>
  <conditionalFormatting sqref="AB93:AG93">
    <cfRule type="expression" dxfId="404" priority="814">
      <formula>$C94="UCSD"</formula>
    </cfRule>
    <cfRule type="expression" dxfId="403" priority="810">
      <formula>$C94="UCM"</formula>
    </cfRule>
    <cfRule type="expression" dxfId="402" priority="811">
      <formula>$C94="M-OP"</formula>
    </cfRule>
    <cfRule type="expression" dxfId="401" priority="817">
      <formula>$C94="UCSF"</formula>
    </cfRule>
  </conditionalFormatting>
  <conditionalFormatting sqref="AB102:AG102">
    <cfRule type="expression" dxfId="400" priority="782">
      <formula>$C103="UCSF"</formula>
    </cfRule>
    <cfRule type="expression" dxfId="399" priority="775">
      <formula>$C103="UCM"</formula>
    </cfRule>
    <cfRule type="expression" dxfId="398" priority="776">
      <formula>$C103="M-OP"</formula>
    </cfRule>
    <cfRule type="expression" dxfId="397" priority="779">
      <formula>$C103="UCSD"</formula>
    </cfRule>
  </conditionalFormatting>
  <conditionalFormatting sqref="AB111:AG111">
    <cfRule type="expression" dxfId="396" priority="740">
      <formula>$C112="UCM"</formula>
    </cfRule>
    <cfRule type="expression" dxfId="395" priority="741">
      <formula>$C112="M-OP"</formula>
    </cfRule>
    <cfRule type="expression" dxfId="394" priority="744">
      <formula>$C112="UCSD"</formula>
    </cfRule>
    <cfRule type="expression" dxfId="393" priority="747">
      <formula>$C112="UCSF"</formula>
    </cfRule>
  </conditionalFormatting>
  <conditionalFormatting sqref="AB120:AG120">
    <cfRule type="expression" dxfId="392" priority="705">
      <formula>$C121="UCM"</formula>
    </cfRule>
    <cfRule type="expression" dxfId="391" priority="712">
      <formula>$C121="UCSF"</formula>
    </cfRule>
    <cfRule type="expression" dxfId="390" priority="706">
      <formula>$C121="M-OP"</formula>
    </cfRule>
    <cfRule type="expression" dxfId="389" priority="709">
      <formula>$C121="UCSD"</formula>
    </cfRule>
  </conditionalFormatting>
  <conditionalFormatting sqref="AB129:AG129">
    <cfRule type="expression" dxfId="388" priority="671">
      <formula>$C130="M-OP"</formula>
    </cfRule>
    <cfRule type="expression" dxfId="387" priority="670">
      <formula>$C130="UCM"</formula>
    </cfRule>
    <cfRule type="expression" dxfId="386" priority="677">
      <formula>$C130="UCSF"</formula>
    </cfRule>
    <cfRule type="expression" dxfId="385" priority="674">
      <formula>$C130="UCSD"</formula>
    </cfRule>
  </conditionalFormatting>
  <conditionalFormatting sqref="AB138:AG138">
    <cfRule type="expression" dxfId="384" priority="639">
      <formula>$C139="UCSD"</formula>
    </cfRule>
    <cfRule type="expression" dxfId="383" priority="642">
      <formula>$C139="UCSF"</formula>
    </cfRule>
    <cfRule type="expression" dxfId="382" priority="636">
      <formula>$C139="M-OP"</formula>
    </cfRule>
    <cfRule type="expression" dxfId="381" priority="635">
      <formula>$C139="UCM"</formula>
    </cfRule>
  </conditionalFormatting>
  <conditionalFormatting sqref="AB147:AG147">
    <cfRule type="expression" dxfId="380" priority="600">
      <formula>$C148="UCM"</formula>
    </cfRule>
    <cfRule type="expression" dxfId="379" priority="607">
      <formula>$C148="UCSF"</formula>
    </cfRule>
    <cfRule type="expression" dxfId="378" priority="604">
      <formula>$C148="UCSD"</formula>
    </cfRule>
    <cfRule type="expression" dxfId="377" priority="601">
      <formula>$C148="M-OP"</formula>
    </cfRule>
  </conditionalFormatting>
  <conditionalFormatting sqref="AB156:AG156">
    <cfRule type="expression" dxfId="376" priority="569">
      <formula>$C157="UCSD"</formula>
    </cfRule>
    <cfRule type="expression" dxfId="375" priority="565">
      <formula>$C157="UCM"</formula>
    </cfRule>
    <cfRule type="expression" dxfId="374" priority="572">
      <formula>$C157="UCSF"</formula>
    </cfRule>
    <cfRule type="expression" dxfId="373" priority="566">
      <formula>$C157="M-OP"</formula>
    </cfRule>
  </conditionalFormatting>
  <conditionalFormatting sqref="AB165:AG165">
    <cfRule type="expression" dxfId="372" priority="537">
      <formula>$C166="UCSF"</formula>
    </cfRule>
    <cfRule type="expression" dxfId="371" priority="534">
      <formula>$C166="UCSD"</formula>
    </cfRule>
    <cfRule type="expression" dxfId="370" priority="530">
      <formula>$C166="UCM"</formula>
    </cfRule>
    <cfRule type="expression" dxfId="369" priority="531">
      <formula>$C166="M-OP"</formula>
    </cfRule>
  </conditionalFormatting>
  <conditionalFormatting sqref="AB174:AG174">
    <cfRule type="expression" dxfId="368" priority="496">
      <formula>$C175="M-OP"</formula>
    </cfRule>
    <cfRule type="expression" dxfId="367" priority="495">
      <formula>$C175="UCM"</formula>
    </cfRule>
    <cfRule type="expression" dxfId="366" priority="502">
      <formula>$C175="UCSF"</formula>
    </cfRule>
    <cfRule type="expression" dxfId="365" priority="499">
      <formula>$C175="UCSD"</formula>
    </cfRule>
  </conditionalFormatting>
  <conditionalFormatting sqref="AB183:AG183">
    <cfRule type="expression" dxfId="364" priority="464">
      <formula>$C184="UCSD"</formula>
    </cfRule>
    <cfRule type="expression" dxfId="363" priority="460">
      <formula>$C184="UCM"</formula>
    </cfRule>
    <cfRule type="expression" dxfId="362" priority="461">
      <formula>$C184="M-OP"</formula>
    </cfRule>
    <cfRule type="expression" dxfId="361" priority="467">
      <formula>$C184="UCSF"</formula>
    </cfRule>
  </conditionalFormatting>
  <conditionalFormatting sqref="AB192:AG192">
    <cfRule type="expression" dxfId="360" priority="425">
      <formula>$C193="UCM"</formula>
    </cfRule>
    <cfRule type="expression" dxfId="359" priority="426">
      <formula>$C193="M-OP"</formula>
    </cfRule>
    <cfRule type="expression" dxfId="358" priority="429">
      <formula>$C193="UCSD"</formula>
    </cfRule>
    <cfRule type="expression" dxfId="357" priority="432">
      <formula>$C193="UCSF"</formula>
    </cfRule>
  </conditionalFormatting>
  <conditionalFormatting sqref="AB201:AG201">
    <cfRule type="expression" dxfId="356" priority="391">
      <formula>$C202="M-OP"</formula>
    </cfRule>
    <cfRule type="expression" dxfId="355" priority="394">
      <formula>$C202="UCSD"</formula>
    </cfRule>
    <cfRule type="expression" dxfId="354" priority="397">
      <formula>$C202="UCSF"</formula>
    </cfRule>
    <cfRule type="expression" dxfId="353" priority="390">
      <formula>$C202="UCM"</formula>
    </cfRule>
  </conditionalFormatting>
  <conditionalFormatting sqref="AB210:AG210">
    <cfRule type="expression" dxfId="352" priority="356">
      <formula>$C211="M-OP"</formula>
    </cfRule>
    <cfRule type="expression" dxfId="351" priority="359">
      <formula>$C211="UCSD"</formula>
    </cfRule>
    <cfRule type="expression" dxfId="350" priority="355">
      <formula>$C211="UCM"</formula>
    </cfRule>
    <cfRule type="expression" dxfId="349" priority="362">
      <formula>$C211="UCSF"</formula>
    </cfRule>
  </conditionalFormatting>
  <conditionalFormatting sqref="AB219:AG219">
    <cfRule type="expression" dxfId="348" priority="327">
      <formula>$C220="UCSF"</formula>
    </cfRule>
    <cfRule type="expression" dxfId="347" priority="324">
      <formula>$C220="UCSD"</formula>
    </cfRule>
    <cfRule type="expression" dxfId="346" priority="321">
      <formula>$C220="M-OP"</formula>
    </cfRule>
    <cfRule type="expression" dxfId="345" priority="320">
      <formula>$C220="UCM"</formula>
    </cfRule>
  </conditionalFormatting>
  <conditionalFormatting sqref="AB228:AG228">
    <cfRule type="expression" dxfId="344" priority="285">
      <formula>$C229="UCM"</formula>
    </cfRule>
    <cfRule type="expression" dxfId="343" priority="292">
      <formula>$C229="UCSF"</formula>
    </cfRule>
    <cfRule type="expression" dxfId="342" priority="289">
      <formula>$C229="UCSD"</formula>
    </cfRule>
    <cfRule type="expression" dxfId="341" priority="286">
      <formula>$C229="M-OP"</formula>
    </cfRule>
  </conditionalFormatting>
  <conditionalFormatting sqref="AB237:AG237">
    <cfRule type="expression" dxfId="340" priority="250">
      <formula>$C238="UCM"</formula>
    </cfRule>
    <cfRule type="expression" dxfId="339" priority="251">
      <formula>$C238="M-OP"</formula>
    </cfRule>
    <cfRule type="expression" dxfId="338" priority="254">
      <formula>$C238="UCSD"</formula>
    </cfRule>
    <cfRule type="expression" dxfId="337" priority="257">
      <formula>$C238="UCSF"</formula>
    </cfRule>
  </conditionalFormatting>
  <conditionalFormatting sqref="AB246:AG246">
    <cfRule type="expression" dxfId="336" priority="219">
      <formula>$C247="UCSD"</formula>
    </cfRule>
    <cfRule type="expression" dxfId="335" priority="222">
      <formula>$C247="UCSF"</formula>
    </cfRule>
    <cfRule type="expression" dxfId="334" priority="215">
      <formula>$C247="UCM"</formula>
    </cfRule>
    <cfRule type="expression" dxfId="333" priority="216">
      <formula>$C247="M-OP"</formula>
    </cfRule>
  </conditionalFormatting>
  <conditionalFormatting sqref="AB255:AG255">
    <cfRule type="expression" dxfId="332" priority="187">
      <formula>$C256="UCSF"</formula>
    </cfRule>
    <cfRule type="expression" dxfId="331" priority="180">
      <formula>$C256="UCM"</formula>
    </cfRule>
    <cfRule type="expression" dxfId="330" priority="181">
      <formula>$C256="M-OP"</formula>
    </cfRule>
    <cfRule type="expression" dxfId="329" priority="184">
      <formula>$C256="UCSD"</formula>
    </cfRule>
  </conditionalFormatting>
  <conditionalFormatting sqref="AB264:AG264">
    <cfRule type="expression" dxfId="328" priority="149">
      <formula>$C265="UCSD"</formula>
    </cfRule>
    <cfRule type="expression" dxfId="327" priority="152">
      <formula>$C265="UCSF"</formula>
    </cfRule>
    <cfRule type="expression" dxfId="326" priority="146">
      <formula>$C265="M-OP"</formula>
    </cfRule>
    <cfRule type="expression" dxfId="325" priority="145">
      <formula>$C265="UCM"</formula>
    </cfRule>
  </conditionalFormatting>
  <conditionalFormatting sqref="AB48:AI48">
    <cfRule type="expression" dxfId="324" priority="990">
      <formula>$C49="UCR"</formula>
    </cfRule>
  </conditionalFormatting>
  <conditionalFormatting sqref="AB57:AI57">
    <cfRule type="expression" dxfId="323" priority="955">
      <formula>$C58="UCR"</formula>
    </cfRule>
  </conditionalFormatting>
  <conditionalFormatting sqref="AB66:AI66">
    <cfRule type="expression" dxfId="322" priority="920">
      <formula>$C67="UCR"</formula>
    </cfRule>
  </conditionalFormatting>
  <conditionalFormatting sqref="AB75:AI75">
    <cfRule type="expression" dxfId="321" priority="885">
      <formula>$C76="UCR"</formula>
    </cfRule>
  </conditionalFormatting>
  <conditionalFormatting sqref="AB84:AI84">
    <cfRule type="expression" dxfId="320" priority="850">
      <formula>$C85="UCR"</formula>
    </cfRule>
  </conditionalFormatting>
  <conditionalFormatting sqref="AB93:AI93">
    <cfRule type="expression" dxfId="319" priority="815">
      <formula>$C94="UCR"</formula>
    </cfRule>
  </conditionalFormatting>
  <conditionalFormatting sqref="AB102:AI102">
    <cfRule type="expression" dxfId="318" priority="780">
      <formula>$C103="UCR"</formula>
    </cfRule>
  </conditionalFormatting>
  <conditionalFormatting sqref="AB111:AI111">
    <cfRule type="expression" dxfId="317" priority="745">
      <formula>$C112="UCR"</formula>
    </cfRule>
  </conditionalFormatting>
  <conditionalFormatting sqref="AB120:AI120">
    <cfRule type="expression" dxfId="316" priority="710">
      <formula>$C121="UCR"</formula>
    </cfRule>
  </conditionalFormatting>
  <conditionalFormatting sqref="AB129:AI129">
    <cfRule type="expression" dxfId="315" priority="675">
      <formula>$C130="UCR"</formula>
    </cfRule>
  </conditionalFormatting>
  <conditionalFormatting sqref="AB138:AI138">
    <cfRule type="expression" dxfId="314" priority="640">
      <formula>$C139="UCR"</formula>
    </cfRule>
  </conditionalFormatting>
  <conditionalFormatting sqref="AB147:AI147">
    <cfRule type="expression" dxfId="313" priority="605">
      <formula>$C148="UCR"</formula>
    </cfRule>
  </conditionalFormatting>
  <conditionalFormatting sqref="AB156:AI156">
    <cfRule type="expression" dxfId="312" priority="570">
      <formula>$C157="UCR"</formula>
    </cfRule>
  </conditionalFormatting>
  <conditionalFormatting sqref="AB165:AI165">
    <cfRule type="expression" dxfId="311" priority="535">
      <formula>$C166="UCR"</formula>
    </cfRule>
  </conditionalFormatting>
  <conditionalFormatting sqref="AB174:AI174">
    <cfRule type="expression" dxfId="310" priority="500">
      <formula>$C175="UCR"</formula>
    </cfRule>
  </conditionalFormatting>
  <conditionalFormatting sqref="AB183:AI183">
    <cfRule type="expression" dxfId="309" priority="465">
      <formula>$C184="UCR"</formula>
    </cfRule>
  </conditionalFormatting>
  <conditionalFormatting sqref="AB192:AI192">
    <cfRule type="expression" dxfId="308" priority="430">
      <formula>$C193="UCR"</formula>
    </cfRule>
  </conditionalFormatting>
  <conditionalFormatting sqref="AB201:AI201">
    <cfRule type="expression" dxfId="307" priority="395">
      <formula>$C202="UCR"</formula>
    </cfRule>
  </conditionalFormatting>
  <conditionalFormatting sqref="AB210:AI210">
    <cfRule type="expression" dxfId="306" priority="360">
      <formula>$C211="UCR"</formula>
    </cfRule>
  </conditionalFormatting>
  <conditionalFormatting sqref="AB219:AI219">
    <cfRule type="expression" dxfId="305" priority="325">
      <formula>$C220="UCR"</formula>
    </cfRule>
  </conditionalFormatting>
  <conditionalFormatting sqref="AB228:AI228">
    <cfRule type="expression" dxfId="304" priority="290">
      <formula>$C229="UCR"</formula>
    </cfRule>
  </conditionalFormatting>
  <conditionalFormatting sqref="AB237:AI237">
    <cfRule type="expression" dxfId="303" priority="255">
      <formula>$C238="UCR"</formula>
    </cfRule>
  </conditionalFormatting>
  <conditionalFormatting sqref="AB246:AI246">
    <cfRule type="expression" dxfId="302" priority="220">
      <formula>$C247="UCR"</formula>
    </cfRule>
  </conditionalFormatting>
  <conditionalFormatting sqref="AB255:AI255">
    <cfRule type="expression" dxfId="301" priority="185">
      <formula>$C256="UCR"</formula>
    </cfRule>
  </conditionalFormatting>
  <conditionalFormatting sqref="AB264:AI264">
    <cfRule type="expression" dxfId="300" priority="150">
      <formula>$C265="UCR"</formula>
    </cfRule>
  </conditionalFormatting>
  <conditionalFormatting sqref="AC48:AF48">
    <cfRule type="expression" dxfId="299" priority="993">
      <formula>$C49="UCB"</formula>
    </cfRule>
  </conditionalFormatting>
  <conditionalFormatting sqref="AC57:AF57">
    <cfRule type="expression" dxfId="298" priority="958">
      <formula>$C58="UCB"</formula>
    </cfRule>
  </conditionalFormatting>
  <conditionalFormatting sqref="AC66:AF66">
    <cfRule type="expression" dxfId="297" priority="923">
      <formula>$C67="UCB"</formula>
    </cfRule>
  </conditionalFormatting>
  <conditionalFormatting sqref="AC75:AF75">
    <cfRule type="expression" dxfId="296" priority="888">
      <formula>$C76="UCB"</formula>
    </cfRule>
  </conditionalFormatting>
  <conditionalFormatting sqref="AC84:AF84">
    <cfRule type="expression" dxfId="295" priority="853">
      <formula>$C85="UCB"</formula>
    </cfRule>
  </conditionalFormatting>
  <conditionalFormatting sqref="AC93:AF93">
    <cfRule type="expression" dxfId="294" priority="818">
      <formula>$C94="UCB"</formula>
    </cfRule>
  </conditionalFormatting>
  <conditionalFormatting sqref="AC102:AF102">
    <cfRule type="expression" dxfId="293" priority="783">
      <formula>$C103="UCB"</formula>
    </cfRule>
  </conditionalFormatting>
  <conditionalFormatting sqref="AC111:AF111">
    <cfRule type="expression" dxfId="292" priority="748">
      <formula>$C112="UCB"</formula>
    </cfRule>
  </conditionalFormatting>
  <conditionalFormatting sqref="AC120:AF120">
    <cfRule type="expression" dxfId="291" priority="713">
      <formula>$C121="UCB"</formula>
    </cfRule>
  </conditionalFormatting>
  <conditionalFormatting sqref="AC129:AF129">
    <cfRule type="expression" dxfId="290" priority="678">
      <formula>$C130="UCB"</formula>
    </cfRule>
  </conditionalFormatting>
  <conditionalFormatting sqref="AC138:AF138">
    <cfRule type="expression" dxfId="289" priority="643">
      <formula>$C139="UCB"</formula>
    </cfRule>
  </conditionalFormatting>
  <conditionalFormatting sqref="AC147:AF147">
    <cfRule type="expression" dxfId="288" priority="608">
      <formula>$C148="UCB"</formula>
    </cfRule>
  </conditionalFormatting>
  <conditionalFormatting sqref="AC156:AF156">
    <cfRule type="expression" dxfId="287" priority="573">
      <formula>$C157="UCB"</formula>
    </cfRule>
  </conditionalFormatting>
  <conditionalFormatting sqref="AC165:AF165">
    <cfRule type="expression" dxfId="286" priority="538">
      <formula>$C166="UCB"</formula>
    </cfRule>
  </conditionalFormatting>
  <conditionalFormatting sqref="AC174:AF174">
    <cfRule type="expression" dxfId="285" priority="503">
      <formula>$C175="UCB"</formula>
    </cfRule>
  </conditionalFormatting>
  <conditionalFormatting sqref="AC183:AF183">
    <cfRule type="expression" dxfId="284" priority="468">
      <formula>$C184="UCB"</formula>
    </cfRule>
  </conditionalFormatting>
  <conditionalFormatting sqref="AC192:AF192">
    <cfRule type="expression" dxfId="283" priority="433">
      <formula>$C193="UCB"</formula>
    </cfRule>
  </conditionalFormatting>
  <conditionalFormatting sqref="AC201:AF201">
    <cfRule type="expression" dxfId="282" priority="398">
      <formula>$C202="UCB"</formula>
    </cfRule>
  </conditionalFormatting>
  <conditionalFormatting sqref="AC210:AF210">
    <cfRule type="expression" dxfId="281" priority="363">
      <formula>$C211="UCB"</formula>
    </cfRule>
  </conditionalFormatting>
  <conditionalFormatting sqref="AC219:AF219">
    <cfRule type="expression" dxfId="280" priority="328">
      <formula>$C220="UCB"</formula>
    </cfRule>
  </conditionalFormatting>
  <conditionalFormatting sqref="AC228:AF228">
    <cfRule type="expression" dxfId="279" priority="293">
      <formula>$C229="UCB"</formula>
    </cfRule>
  </conditionalFormatting>
  <conditionalFormatting sqref="AC237:AF237">
    <cfRule type="expression" dxfId="278" priority="258">
      <formula>$C238="UCB"</formula>
    </cfRule>
  </conditionalFormatting>
  <conditionalFormatting sqref="AC246:AF246">
    <cfRule type="expression" dxfId="277" priority="223">
      <formula>$C247="UCB"</formula>
    </cfRule>
  </conditionalFormatting>
  <conditionalFormatting sqref="AC255:AF255">
    <cfRule type="expression" dxfId="276" priority="188">
      <formula>$C256="UCB"</formula>
    </cfRule>
  </conditionalFormatting>
  <conditionalFormatting sqref="AC264:AF264">
    <cfRule type="expression" dxfId="275" priority="153">
      <formula>$C265="UCB"</formula>
    </cfRule>
  </conditionalFormatting>
  <conditionalFormatting sqref="AD48">
    <cfRule type="expression" dxfId="274" priority="987">
      <formula>$C49="UCI"</formula>
    </cfRule>
    <cfRule type="expression" dxfId="273" priority="991">
      <formula>$C49="UCLA"</formula>
    </cfRule>
  </conditionalFormatting>
  <conditionalFormatting sqref="AD57">
    <cfRule type="expression" dxfId="272" priority="952">
      <formula>$C58="UCI"</formula>
    </cfRule>
    <cfRule type="expression" dxfId="271" priority="956">
      <formula>$C58="UCLA"</formula>
    </cfRule>
  </conditionalFormatting>
  <conditionalFormatting sqref="AD66">
    <cfRule type="expression" dxfId="270" priority="921">
      <formula>$C67="UCLA"</formula>
    </cfRule>
    <cfRule type="expression" dxfId="269" priority="917">
      <formula>$C67="UCI"</formula>
    </cfRule>
  </conditionalFormatting>
  <conditionalFormatting sqref="AD75">
    <cfRule type="expression" dxfId="268" priority="882">
      <formula>$C76="UCI"</formula>
    </cfRule>
    <cfRule type="expression" dxfId="267" priority="886">
      <formula>$C76="UCLA"</formula>
    </cfRule>
  </conditionalFormatting>
  <conditionalFormatting sqref="AD84">
    <cfRule type="expression" dxfId="266" priority="851">
      <formula>$C85="UCLA"</formula>
    </cfRule>
    <cfRule type="expression" dxfId="265" priority="847">
      <formula>$C85="UCI"</formula>
    </cfRule>
  </conditionalFormatting>
  <conditionalFormatting sqref="AD93">
    <cfRule type="expression" dxfId="264" priority="812">
      <formula>$C94="UCI"</formula>
    </cfRule>
    <cfRule type="expression" dxfId="263" priority="816">
      <formula>$C94="UCLA"</formula>
    </cfRule>
  </conditionalFormatting>
  <conditionalFormatting sqref="AD102">
    <cfRule type="expression" dxfId="262" priority="777">
      <formula>$C103="UCI"</formula>
    </cfRule>
    <cfRule type="expression" dxfId="261" priority="781">
      <formula>$C103="UCLA"</formula>
    </cfRule>
  </conditionalFormatting>
  <conditionalFormatting sqref="AD111">
    <cfRule type="expression" dxfId="260" priority="742">
      <formula>$C112="UCI"</formula>
    </cfRule>
    <cfRule type="expression" dxfId="259" priority="746">
      <formula>$C112="UCLA"</formula>
    </cfRule>
  </conditionalFormatting>
  <conditionalFormatting sqref="AD120">
    <cfRule type="expression" dxfId="258" priority="707">
      <formula>$C121="UCI"</formula>
    </cfRule>
    <cfRule type="expression" dxfId="257" priority="711">
      <formula>$C121="UCLA"</formula>
    </cfRule>
  </conditionalFormatting>
  <conditionalFormatting sqref="AD129">
    <cfRule type="expression" dxfId="256" priority="676">
      <formula>$C130="UCLA"</formula>
    </cfRule>
    <cfRule type="expression" dxfId="255" priority="672">
      <formula>$C130="UCI"</formula>
    </cfRule>
  </conditionalFormatting>
  <conditionalFormatting sqref="AD138">
    <cfRule type="expression" dxfId="254" priority="641">
      <formula>$C139="UCLA"</formula>
    </cfRule>
    <cfRule type="expression" dxfId="253" priority="637">
      <formula>$C139="UCI"</formula>
    </cfRule>
  </conditionalFormatting>
  <conditionalFormatting sqref="AD147">
    <cfRule type="expression" dxfId="252" priority="602">
      <formula>$C148="UCI"</formula>
    </cfRule>
    <cfRule type="expression" dxfId="251" priority="606">
      <formula>$C148="UCLA"</formula>
    </cfRule>
  </conditionalFormatting>
  <conditionalFormatting sqref="AD156">
    <cfRule type="expression" dxfId="250" priority="567">
      <formula>$C157="UCI"</formula>
    </cfRule>
    <cfRule type="expression" dxfId="249" priority="571">
      <formula>$C157="UCLA"</formula>
    </cfRule>
  </conditionalFormatting>
  <conditionalFormatting sqref="AD165">
    <cfRule type="expression" dxfId="248" priority="536">
      <formula>$C166="UCLA"</formula>
    </cfRule>
    <cfRule type="expression" dxfId="247" priority="532">
      <formula>$C166="UCI"</formula>
    </cfRule>
  </conditionalFormatting>
  <conditionalFormatting sqref="AD174">
    <cfRule type="expression" dxfId="246" priority="501">
      <formula>$C175="UCLA"</formula>
    </cfRule>
    <cfRule type="expression" dxfId="245" priority="497">
      <formula>$C175="UCI"</formula>
    </cfRule>
  </conditionalFormatting>
  <conditionalFormatting sqref="AD183">
    <cfRule type="expression" dxfId="244" priority="462">
      <formula>$C184="UCI"</formula>
    </cfRule>
    <cfRule type="expression" dxfId="243" priority="466">
      <formula>$C184="UCLA"</formula>
    </cfRule>
  </conditionalFormatting>
  <conditionalFormatting sqref="AD192">
    <cfRule type="expression" dxfId="242" priority="427">
      <formula>$C193="UCI"</formula>
    </cfRule>
    <cfRule type="expression" dxfId="241" priority="431">
      <formula>$C193="UCLA"</formula>
    </cfRule>
  </conditionalFormatting>
  <conditionalFormatting sqref="AD201">
    <cfRule type="expression" dxfId="240" priority="396">
      <formula>$C202="UCLA"</formula>
    </cfRule>
    <cfRule type="expression" dxfId="239" priority="392">
      <formula>$C202="UCI"</formula>
    </cfRule>
  </conditionalFormatting>
  <conditionalFormatting sqref="AD210">
    <cfRule type="expression" dxfId="238" priority="357">
      <formula>$C211="UCI"</formula>
    </cfRule>
    <cfRule type="expression" dxfId="237" priority="361">
      <formula>$C211="UCLA"</formula>
    </cfRule>
  </conditionalFormatting>
  <conditionalFormatting sqref="AD219">
    <cfRule type="expression" dxfId="236" priority="326">
      <formula>$C220="UCLA"</formula>
    </cfRule>
    <cfRule type="expression" dxfId="235" priority="322">
      <formula>$C220="UCI"</formula>
    </cfRule>
  </conditionalFormatting>
  <conditionalFormatting sqref="AD228">
    <cfRule type="expression" dxfId="234" priority="291">
      <formula>$C229="UCLA"</formula>
    </cfRule>
    <cfRule type="expression" dxfId="233" priority="287">
      <formula>$C229="UCI"</formula>
    </cfRule>
  </conditionalFormatting>
  <conditionalFormatting sqref="AD237">
    <cfRule type="expression" dxfId="232" priority="256">
      <formula>$C238="UCLA"</formula>
    </cfRule>
    <cfRule type="expression" dxfId="231" priority="252">
      <formula>$C238="UCI"</formula>
    </cfRule>
  </conditionalFormatting>
  <conditionalFormatting sqref="AD246">
    <cfRule type="expression" dxfId="230" priority="221">
      <formula>$C247="UCLA"</formula>
    </cfRule>
    <cfRule type="expression" dxfId="229" priority="217">
      <formula>$C247="UCI"</formula>
    </cfRule>
  </conditionalFormatting>
  <conditionalFormatting sqref="AD255">
    <cfRule type="expression" dxfId="228" priority="182">
      <formula>$C256="UCI"</formula>
    </cfRule>
    <cfRule type="expression" dxfId="227" priority="186">
      <formula>$C256="UCLA"</formula>
    </cfRule>
  </conditionalFormatting>
  <conditionalFormatting sqref="AD264">
    <cfRule type="expression" dxfId="226" priority="151">
      <formula>$C265="UCLA"</formula>
    </cfRule>
    <cfRule type="expression" dxfId="225" priority="147">
      <formula>$C265="UCI"</formula>
    </cfRule>
  </conditionalFormatting>
  <conditionalFormatting sqref="AE48">
    <cfRule type="expression" priority="1012">
      <formula>$C49="UCI"</formula>
    </cfRule>
    <cfRule type="expression" dxfId="224" priority="1015">
      <formula>$C49="UCLA"</formula>
    </cfRule>
  </conditionalFormatting>
  <conditionalFormatting sqref="AE57">
    <cfRule type="expression" priority="977">
      <formula>$C58="UCI"</formula>
    </cfRule>
    <cfRule type="expression" dxfId="223" priority="980">
      <formula>$C58="UCLA"</formula>
    </cfRule>
  </conditionalFormatting>
  <conditionalFormatting sqref="AE66">
    <cfRule type="expression" priority="942">
      <formula>$C67="UCI"</formula>
    </cfRule>
    <cfRule type="expression" dxfId="222" priority="945">
      <formula>$C67="UCLA"</formula>
    </cfRule>
  </conditionalFormatting>
  <conditionalFormatting sqref="AE75">
    <cfRule type="expression" dxfId="221" priority="910">
      <formula>$C76="UCLA"</formula>
    </cfRule>
    <cfRule type="expression" priority="907">
      <formula>$C76="UCI"</formula>
    </cfRule>
  </conditionalFormatting>
  <conditionalFormatting sqref="AE84">
    <cfRule type="expression" priority="872">
      <formula>$C85="UCI"</formula>
    </cfRule>
    <cfRule type="expression" dxfId="220" priority="875">
      <formula>$C85="UCLA"</formula>
    </cfRule>
  </conditionalFormatting>
  <conditionalFormatting sqref="AE93">
    <cfRule type="expression" dxfId="219" priority="840">
      <formula>$C94="UCLA"</formula>
    </cfRule>
    <cfRule type="expression" priority="837">
      <formula>$C94="UCI"</formula>
    </cfRule>
  </conditionalFormatting>
  <conditionalFormatting sqref="AE102">
    <cfRule type="expression" priority="802">
      <formula>$C103="UCI"</formula>
    </cfRule>
    <cfRule type="expression" dxfId="218" priority="805">
      <formula>$C103="UCLA"</formula>
    </cfRule>
  </conditionalFormatting>
  <conditionalFormatting sqref="AE111">
    <cfRule type="expression" priority="767">
      <formula>$C112="UCI"</formula>
    </cfRule>
    <cfRule type="expression" dxfId="217" priority="770">
      <formula>$C112="UCLA"</formula>
    </cfRule>
  </conditionalFormatting>
  <conditionalFormatting sqref="AE120">
    <cfRule type="expression" priority="732">
      <formula>$C121="UCI"</formula>
    </cfRule>
    <cfRule type="expression" dxfId="216" priority="735">
      <formula>$C121="UCLA"</formula>
    </cfRule>
  </conditionalFormatting>
  <conditionalFormatting sqref="AE129">
    <cfRule type="expression" priority="697">
      <formula>$C130="UCI"</formula>
    </cfRule>
    <cfRule type="expression" dxfId="215" priority="700">
      <formula>$C130="UCLA"</formula>
    </cfRule>
  </conditionalFormatting>
  <conditionalFormatting sqref="AE138">
    <cfRule type="expression" dxfId="214" priority="665">
      <formula>$C139="UCLA"</formula>
    </cfRule>
    <cfRule type="expression" priority="662">
      <formula>$C139="UCI"</formula>
    </cfRule>
  </conditionalFormatting>
  <conditionalFormatting sqref="AE147">
    <cfRule type="expression" priority="627">
      <formula>$C148="UCI"</formula>
    </cfRule>
    <cfRule type="expression" dxfId="213" priority="630">
      <formula>$C148="UCLA"</formula>
    </cfRule>
  </conditionalFormatting>
  <conditionalFormatting sqref="AE156">
    <cfRule type="expression" priority="592">
      <formula>$C157="UCI"</formula>
    </cfRule>
    <cfRule type="expression" dxfId="212" priority="595">
      <formula>$C157="UCLA"</formula>
    </cfRule>
  </conditionalFormatting>
  <conditionalFormatting sqref="AE165">
    <cfRule type="expression" dxfId="211" priority="560">
      <formula>$C166="UCLA"</formula>
    </cfRule>
    <cfRule type="expression" priority="557">
      <formula>$C166="UCI"</formula>
    </cfRule>
  </conditionalFormatting>
  <conditionalFormatting sqref="AE174">
    <cfRule type="expression" priority="522">
      <formula>$C175="UCI"</formula>
    </cfRule>
    <cfRule type="expression" dxfId="210" priority="525">
      <formula>$C175="UCLA"</formula>
    </cfRule>
  </conditionalFormatting>
  <conditionalFormatting sqref="AE183">
    <cfRule type="expression" priority="487">
      <formula>$C184="UCI"</formula>
    </cfRule>
    <cfRule type="expression" dxfId="209" priority="490">
      <formula>$C184="UCLA"</formula>
    </cfRule>
  </conditionalFormatting>
  <conditionalFormatting sqref="AE192">
    <cfRule type="expression" dxfId="208" priority="455">
      <formula>$C193="UCLA"</formula>
    </cfRule>
    <cfRule type="expression" priority="452">
      <formula>$C193="UCI"</formula>
    </cfRule>
  </conditionalFormatting>
  <conditionalFormatting sqref="AE201">
    <cfRule type="expression" dxfId="207" priority="420">
      <formula>$C202="UCLA"</formula>
    </cfRule>
    <cfRule type="expression" priority="417">
      <formula>$C202="UCI"</formula>
    </cfRule>
  </conditionalFormatting>
  <conditionalFormatting sqref="AE210">
    <cfRule type="expression" priority="382">
      <formula>$C211="UCI"</formula>
    </cfRule>
    <cfRule type="expression" dxfId="206" priority="385">
      <formula>$C211="UCLA"</formula>
    </cfRule>
  </conditionalFormatting>
  <conditionalFormatting sqref="AE219">
    <cfRule type="expression" dxfId="205" priority="350">
      <formula>$C220="UCLA"</formula>
    </cfRule>
    <cfRule type="expression" priority="347">
      <formula>$C220="UCI"</formula>
    </cfRule>
  </conditionalFormatting>
  <conditionalFormatting sqref="AE228">
    <cfRule type="expression" priority="312">
      <formula>$C229="UCI"</formula>
    </cfRule>
    <cfRule type="expression" dxfId="204" priority="315">
      <formula>$C229="UCLA"</formula>
    </cfRule>
  </conditionalFormatting>
  <conditionalFormatting sqref="AE237">
    <cfRule type="expression" dxfId="203" priority="280">
      <formula>$C238="UCLA"</formula>
    </cfRule>
    <cfRule type="expression" priority="277">
      <formula>$C238="UCI"</formula>
    </cfRule>
  </conditionalFormatting>
  <conditionalFormatting sqref="AE246">
    <cfRule type="expression" dxfId="202" priority="245">
      <formula>$C247="UCLA"</formula>
    </cfRule>
    <cfRule type="expression" priority="242">
      <formula>$C247="UCI"</formula>
    </cfRule>
  </conditionalFormatting>
  <conditionalFormatting sqref="AE255">
    <cfRule type="expression" priority="207">
      <formula>$C256="UCI"</formula>
    </cfRule>
    <cfRule type="expression" dxfId="201" priority="210">
      <formula>$C256="UCLA"</formula>
    </cfRule>
  </conditionalFormatting>
  <conditionalFormatting sqref="AE264">
    <cfRule type="expression" priority="172">
      <formula>$C265="UCI"</formula>
    </cfRule>
    <cfRule type="expression" dxfId="200" priority="175">
      <formula>$C265="UCLA"</formula>
    </cfRule>
  </conditionalFormatting>
  <conditionalFormatting sqref="AF48">
    <cfRule type="expression" priority="1011">
      <formula>$C49="UCLA"</formula>
    </cfRule>
    <cfRule type="expression" dxfId="199" priority="1010">
      <formula>$C49="UCI"</formula>
    </cfRule>
  </conditionalFormatting>
  <conditionalFormatting sqref="AF57">
    <cfRule type="expression" priority="976">
      <formula>$C58="UCLA"</formula>
    </cfRule>
    <cfRule type="expression" dxfId="198" priority="975">
      <formula>$C58="UCI"</formula>
    </cfRule>
  </conditionalFormatting>
  <conditionalFormatting sqref="AF66">
    <cfRule type="expression" priority="941">
      <formula>$C67="UCLA"</formula>
    </cfRule>
    <cfRule type="expression" dxfId="197" priority="940">
      <formula>$C67="UCI"</formula>
    </cfRule>
  </conditionalFormatting>
  <conditionalFormatting sqref="AF75">
    <cfRule type="expression" dxfId="196" priority="905">
      <formula>$C76="UCI"</formula>
    </cfRule>
    <cfRule type="expression" priority="906">
      <formula>$C76="UCLA"</formula>
    </cfRule>
  </conditionalFormatting>
  <conditionalFormatting sqref="AF84">
    <cfRule type="expression" dxfId="195" priority="870">
      <formula>$C85="UCI"</formula>
    </cfRule>
    <cfRule type="expression" priority="871">
      <formula>$C85="UCLA"</formula>
    </cfRule>
  </conditionalFormatting>
  <conditionalFormatting sqref="AF93">
    <cfRule type="expression" dxfId="194" priority="835">
      <formula>$C94="UCI"</formula>
    </cfRule>
    <cfRule type="expression" priority="836">
      <formula>$C94="UCLA"</formula>
    </cfRule>
  </conditionalFormatting>
  <conditionalFormatting sqref="AF102">
    <cfRule type="expression" dxfId="193" priority="800">
      <formula>$C103="UCI"</formula>
    </cfRule>
    <cfRule type="expression" priority="801">
      <formula>$C103="UCLA"</formula>
    </cfRule>
  </conditionalFormatting>
  <conditionalFormatting sqref="AF111">
    <cfRule type="expression" dxfId="192" priority="765">
      <formula>$C112="UCI"</formula>
    </cfRule>
    <cfRule type="expression" priority="766">
      <formula>$C112="UCLA"</formula>
    </cfRule>
  </conditionalFormatting>
  <conditionalFormatting sqref="AF120">
    <cfRule type="expression" priority="731">
      <formula>$C121="UCLA"</formula>
    </cfRule>
    <cfRule type="expression" dxfId="191" priority="730">
      <formula>$C121="UCI"</formula>
    </cfRule>
  </conditionalFormatting>
  <conditionalFormatting sqref="AF129">
    <cfRule type="expression" priority="696">
      <formula>$C130="UCLA"</formula>
    </cfRule>
    <cfRule type="expression" dxfId="190" priority="695">
      <formula>$C130="UCI"</formula>
    </cfRule>
  </conditionalFormatting>
  <conditionalFormatting sqref="AF138">
    <cfRule type="expression" priority="661">
      <formula>$C139="UCLA"</formula>
    </cfRule>
    <cfRule type="expression" dxfId="189" priority="660">
      <formula>$C139="UCI"</formula>
    </cfRule>
  </conditionalFormatting>
  <conditionalFormatting sqref="AF147">
    <cfRule type="expression" priority="626">
      <formula>$C148="UCLA"</formula>
    </cfRule>
    <cfRule type="expression" dxfId="188" priority="625">
      <formula>$C148="UCI"</formula>
    </cfRule>
  </conditionalFormatting>
  <conditionalFormatting sqref="AF156">
    <cfRule type="expression" priority="591">
      <formula>$C157="UCLA"</formula>
    </cfRule>
    <cfRule type="expression" dxfId="187" priority="590">
      <formula>$C157="UCI"</formula>
    </cfRule>
  </conditionalFormatting>
  <conditionalFormatting sqref="AF165">
    <cfRule type="expression" priority="556">
      <formula>$C166="UCLA"</formula>
    </cfRule>
    <cfRule type="expression" dxfId="186" priority="555">
      <formula>$C166="UCI"</formula>
    </cfRule>
  </conditionalFormatting>
  <conditionalFormatting sqref="AF174">
    <cfRule type="expression" dxfId="185" priority="520">
      <formula>$C175="UCI"</formula>
    </cfRule>
    <cfRule type="expression" priority="521">
      <formula>$C175="UCLA"</formula>
    </cfRule>
  </conditionalFormatting>
  <conditionalFormatting sqref="AF183">
    <cfRule type="expression" priority="486">
      <formula>$C184="UCLA"</formula>
    </cfRule>
    <cfRule type="expression" dxfId="184" priority="485">
      <formula>$C184="UCI"</formula>
    </cfRule>
  </conditionalFormatting>
  <conditionalFormatting sqref="AF192">
    <cfRule type="expression" dxfId="183" priority="450">
      <formula>$C193="UCI"</formula>
    </cfRule>
    <cfRule type="expression" priority="451">
      <formula>$C193="UCLA"</formula>
    </cfRule>
  </conditionalFormatting>
  <conditionalFormatting sqref="AF201">
    <cfRule type="expression" priority="416">
      <formula>$C202="UCLA"</formula>
    </cfRule>
    <cfRule type="expression" dxfId="182" priority="415">
      <formula>$C202="UCI"</formula>
    </cfRule>
  </conditionalFormatting>
  <conditionalFormatting sqref="AF210">
    <cfRule type="expression" dxfId="181" priority="380">
      <formula>$C211="UCI"</formula>
    </cfRule>
    <cfRule type="expression" priority="381">
      <formula>$C211="UCLA"</formula>
    </cfRule>
  </conditionalFormatting>
  <conditionalFormatting sqref="AF219">
    <cfRule type="expression" dxfId="180" priority="345">
      <formula>$C220="UCI"</formula>
    </cfRule>
    <cfRule type="expression" priority="346">
      <formula>$C220="UCLA"</formula>
    </cfRule>
  </conditionalFormatting>
  <conditionalFormatting sqref="AF228">
    <cfRule type="expression" priority="311">
      <formula>$C229="UCLA"</formula>
    </cfRule>
    <cfRule type="expression" dxfId="179" priority="310">
      <formula>$C229="UCI"</formula>
    </cfRule>
  </conditionalFormatting>
  <conditionalFormatting sqref="AF237">
    <cfRule type="expression" dxfId="178" priority="275">
      <formula>$C238="UCI"</formula>
    </cfRule>
    <cfRule type="expression" priority="276">
      <formula>$C238="UCLA"</formula>
    </cfRule>
  </conditionalFormatting>
  <conditionalFormatting sqref="AF246">
    <cfRule type="expression" dxfId="177" priority="240">
      <formula>$C247="UCI"</formula>
    </cfRule>
    <cfRule type="expression" priority="241">
      <formula>$C247="UCLA"</formula>
    </cfRule>
  </conditionalFormatting>
  <conditionalFormatting sqref="AF255">
    <cfRule type="expression" dxfId="176" priority="205">
      <formula>$C256="UCI"</formula>
    </cfRule>
    <cfRule type="expression" priority="206">
      <formula>$C256="UCLA"</formula>
    </cfRule>
  </conditionalFormatting>
  <conditionalFormatting sqref="AF264">
    <cfRule type="expression" dxfId="175" priority="170">
      <formula>$C265="UCI"</formula>
    </cfRule>
    <cfRule type="expression" priority="171">
      <formula>$C265="UCLA"</formula>
    </cfRule>
  </conditionalFormatting>
  <conditionalFormatting sqref="AF48:AJ48">
    <cfRule type="expression" priority="996">
      <formula>$C49="UCSC"</formula>
    </cfRule>
  </conditionalFormatting>
  <conditionalFormatting sqref="AF57:AK57">
    <cfRule type="expression" priority="961">
      <formula>$C58="UCSC"</formula>
    </cfRule>
  </conditionalFormatting>
  <conditionalFormatting sqref="AF66:AK66">
    <cfRule type="expression" priority="926">
      <formula>$C67="UCSC"</formula>
    </cfRule>
  </conditionalFormatting>
  <conditionalFormatting sqref="AF75:AK75">
    <cfRule type="expression" priority="891">
      <formula>$C76="UCSC"</formula>
    </cfRule>
  </conditionalFormatting>
  <conditionalFormatting sqref="AF84:AK84">
    <cfRule type="expression" priority="856">
      <formula>$C85="UCSC"</formula>
    </cfRule>
  </conditionalFormatting>
  <conditionalFormatting sqref="AF93:AK93">
    <cfRule type="expression" priority="821">
      <formula>$C94="UCSC"</formula>
    </cfRule>
  </conditionalFormatting>
  <conditionalFormatting sqref="AF102:AK102">
    <cfRule type="expression" priority="786">
      <formula>$C103="UCSC"</formula>
    </cfRule>
  </conditionalFormatting>
  <conditionalFormatting sqref="AF111:AK111">
    <cfRule type="expression" priority="751">
      <formula>$C112="UCSC"</formula>
    </cfRule>
  </conditionalFormatting>
  <conditionalFormatting sqref="AF120:AK120">
    <cfRule type="expression" priority="716">
      <formula>$C121="UCSC"</formula>
    </cfRule>
  </conditionalFormatting>
  <conditionalFormatting sqref="AF129:AK129">
    <cfRule type="expression" priority="681">
      <formula>$C130="UCSC"</formula>
    </cfRule>
  </conditionalFormatting>
  <conditionalFormatting sqref="AF138:AK138">
    <cfRule type="expression" priority="646">
      <formula>$C139="UCSC"</formula>
    </cfRule>
  </conditionalFormatting>
  <conditionalFormatting sqref="AF147:AK147">
    <cfRule type="expression" priority="611">
      <formula>$C148="UCSC"</formula>
    </cfRule>
  </conditionalFormatting>
  <conditionalFormatting sqref="AF156:AK156">
    <cfRule type="expression" priority="576">
      <formula>$C157="UCSC"</formula>
    </cfRule>
  </conditionalFormatting>
  <conditionalFormatting sqref="AF165:AK165">
    <cfRule type="expression" priority="541">
      <formula>$C166="UCSC"</formula>
    </cfRule>
  </conditionalFormatting>
  <conditionalFormatting sqref="AF174:AK174">
    <cfRule type="expression" priority="506">
      <formula>$C175="UCSC"</formula>
    </cfRule>
  </conditionalFormatting>
  <conditionalFormatting sqref="AF183:AK183">
    <cfRule type="expression" priority="471">
      <formula>$C184="UCSC"</formula>
    </cfRule>
  </conditionalFormatting>
  <conditionalFormatting sqref="AF192:AK192">
    <cfRule type="expression" priority="436">
      <formula>$C193="UCSC"</formula>
    </cfRule>
  </conditionalFormatting>
  <conditionalFormatting sqref="AF201:AK201">
    <cfRule type="expression" priority="401">
      <formula>$C202="UCSC"</formula>
    </cfRule>
  </conditionalFormatting>
  <conditionalFormatting sqref="AF210:AK210">
    <cfRule type="expression" priority="366">
      <formula>$C211="UCSC"</formula>
    </cfRule>
  </conditionalFormatting>
  <conditionalFormatting sqref="AF219:AK219">
    <cfRule type="expression" priority="331">
      <formula>$C220="UCSC"</formula>
    </cfRule>
  </conditionalFormatting>
  <conditionalFormatting sqref="AF228:AK228">
    <cfRule type="expression" priority="296">
      <formula>$C229="UCSC"</formula>
    </cfRule>
  </conditionalFormatting>
  <conditionalFormatting sqref="AF237:AK237">
    <cfRule type="expression" priority="261">
      <formula>$C238="UCSC"</formula>
    </cfRule>
  </conditionalFormatting>
  <conditionalFormatting sqref="AF246:AK246">
    <cfRule type="expression" priority="226">
      <formula>$C247="UCSC"</formula>
    </cfRule>
  </conditionalFormatting>
  <conditionalFormatting sqref="AF255:AK255">
    <cfRule type="expression" priority="191">
      <formula>$C256="UCSC"</formula>
    </cfRule>
  </conditionalFormatting>
  <conditionalFormatting sqref="AF264:AK264">
    <cfRule type="expression" priority="156">
      <formula>$C265="UCSC"</formula>
    </cfRule>
  </conditionalFormatting>
  <conditionalFormatting sqref="AG48:AH48">
    <cfRule type="expression" dxfId="174" priority="1008">
      <formula>$C49="UCLA"</formula>
    </cfRule>
  </conditionalFormatting>
  <conditionalFormatting sqref="AG57:AH57">
    <cfRule type="expression" dxfId="173" priority="973">
      <formula>$C58="UCLA"</formula>
    </cfRule>
  </conditionalFormatting>
  <conditionalFormatting sqref="AG66:AH66">
    <cfRule type="expression" dxfId="172" priority="938">
      <formula>$C67="UCLA"</formula>
    </cfRule>
  </conditionalFormatting>
  <conditionalFormatting sqref="AG75:AH75">
    <cfRule type="expression" dxfId="171" priority="903">
      <formula>$C76="UCLA"</formula>
    </cfRule>
  </conditionalFormatting>
  <conditionalFormatting sqref="AG84:AH84">
    <cfRule type="expression" dxfId="170" priority="868">
      <formula>$C85="UCLA"</formula>
    </cfRule>
  </conditionalFormatting>
  <conditionalFormatting sqref="AG93:AH93">
    <cfRule type="expression" dxfId="169" priority="833">
      <formula>$C94="UCLA"</formula>
    </cfRule>
  </conditionalFormatting>
  <conditionalFormatting sqref="AG102:AH102">
    <cfRule type="expression" dxfId="168" priority="798">
      <formula>$C103="UCLA"</formula>
    </cfRule>
  </conditionalFormatting>
  <conditionalFormatting sqref="AG111:AH111">
    <cfRule type="expression" dxfId="167" priority="763">
      <formula>$C112="UCLA"</formula>
    </cfRule>
  </conditionalFormatting>
  <conditionalFormatting sqref="AG120:AH120">
    <cfRule type="expression" dxfId="166" priority="728">
      <formula>$C121="UCLA"</formula>
    </cfRule>
  </conditionalFormatting>
  <conditionalFormatting sqref="AG129:AH129">
    <cfRule type="expression" dxfId="165" priority="693">
      <formula>$C130="UCLA"</formula>
    </cfRule>
  </conditionalFormatting>
  <conditionalFormatting sqref="AG138:AH138">
    <cfRule type="expression" dxfId="164" priority="658">
      <formula>$C139="UCLA"</formula>
    </cfRule>
  </conditionalFormatting>
  <conditionalFormatting sqref="AG147:AH147">
    <cfRule type="expression" dxfId="163" priority="623">
      <formula>$C148="UCLA"</formula>
    </cfRule>
  </conditionalFormatting>
  <conditionalFormatting sqref="AG156:AH156">
    <cfRule type="expression" dxfId="162" priority="588">
      <formula>$C157="UCLA"</formula>
    </cfRule>
  </conditionalFormatting>
  <conditionalFormatting sqref="AG165:AH165">
    <cfRule type="expression" dxfId="161" priority="553">
      <formula>$C166="UCLA"</formula>
    </cfRule>
  </conditionalFormatting>
  <conditionalFormatting sqref="AG174:AH174">
    <cfRule type="expression" dxfId="160" priority="518">
      <formula>$C175="UCLA"</formula>
    </cfRule>
  </conditionalFormatting>
  <conditionalFormatting sqref="AG183:AH183">
    <cfRule type="expression" dxfId="159" priority="483">
      <formula>$C184="UCLA"</formula>
    </cfRule>
  </conditionalFormatting>
  <conditionalFormatting sqref="AG192:AH192">
    <cfRule type="expression" dxfId="158" priority="448">
      <formula>$C193="UCLA"</formula>
    </cfRule>
  </conditionalFormatting>
  <conditionalFormatting sqref="AG201:AH201">
    <cfRule type="expression" dxfId="157" priority="413">
      <formula>$C202="UCLA"</formula>
    </cfRule>
  </conditionalFormatting>
  <conditionalFormatting sqref="AG210:AH210">
    <cfRule type="expression" dxfId="156" priority="378">
      <formula>$C211="UCLA"</formula>
    </cfRule>
  </conditionalFormatting>
  <conditionalFormatting sqref="AG219:AH219">
    <cfRule type="expression" dxfId="155" priority="343">
      <formula>$C220="UCLA"</formula>
    </cfRule>
  </conditionalFormatting>
  <conditionalFormatting sqref="AG228:AH228">
    <cfRule type="expression" dxfId="154" priority="308">
      <formula>$C229="UCLA"</formula>
    </cfRule>
  </conditionalFormatting>
  <conditionalFormatting sqref="AG237:AH237">
    <cfRule type="expression" dxfId="153" priority="273">
      <formula>$C238="UCLA"</formula>
    </cfRule>
  </conditionalFormatting>
  <conditionalFormatting sqref="AG246:AH246">
    <cfRule type="expression" dxfId="152" priority="238">
      <formula>$C247="UCLA"</formula>
    </cfRule>
  </conditionalFormatting>
  <conditionalFormatting sqref="AG255:AH255">
    <cfRule type="expression" dxfId="151" priority="203">
      <formula>$C256="UCLA"</formula>
    </cfRule>
  </conditionalFormatting>
  <conditionalFormatting sqref="AG264:AH264">
    <cfRule type="expression" dxfId="150" priority="168">
      <formula>$C265="UCLA"</formula>
    </cfRule>
  </conditionalFormatting>
  <conditionalFormatting sqref="AG48:AJ48">
    <cfRule type="expression" priority="1001">
      <formula>$C49="UCB"</formula>
    </cfRule>
    <cfRule type="expression" priority="995">
      <formula>$C49="UCSB"</formula>
    </cfRule>
    <cfRule type="expression" priority="994">
      <formula>$C49="UCI"</formula>
    </cfRule>
  </conditionalFormatting>
  <conditionalFormatting sqref="AG57:AK57">
    <cfRule type="expression" priority="959">
      <formula>$C58="UCI"</formula>
    </cfRule>
    <cfRule type="expression" priority="960">
      <formula>$C58="UCSB"</formula>
    </cfRule>
    <cfRule type="expression" priority="966">
      <formula>$C58="UCB"</formula>
    </cfRule>
  </conditionalFormatting>
  <conditionalFormatting sqref="AG66:AK66">
    <cfRule type="expression" priority="931">
      <formula>$C67="UCB"</formula>
    </cfRule>
    <cfRule type="expression" priority="925">
      <formula>$C67="UCSB"</formula>
    </cfRule>
    <cfRule type="expression" priority="924">
      <formula>$C67="UCI"</formula>
    </cfRule>
  </conditionalFormatting>
  <conditionalFormatting sqref="AG75:AK75">
    <cfRule type="expression" priority="896">
      <formula>$C76="UCB"</formula>
    </cfRule>
    <cfRule type="expression" priority="889">
      <formula>$C76="UCI"</formula>
    </cfRule>
    <cfRule type="expression" priority="890">
      <formula>$C76="UCSB"</formula>
    </cfRule>
  </conditionalFormatting>
  <conditionalFormatting sqref="AG84:AK84">
    <cfRule type="expression" priority="861">
      <formula>$C85="UCB"</formula>
    </cfRule>
    <cfRule type="expression" priority="855">
      <formula>$C85="UCSB"</formula>
    </cfRule>
    <cfRule type="expression" priority="854">
      <formula>$C85="UCI"</formula>
    </cfRule>
  </conditionalFormatting>
  <conditionalFormatting sqref="AG93:AK93">
    <cfRule type="expression" priority="826">
      <formula>$C94="UCB"</formula>
    </cfRule>
    <cfRule type="expression" priority="819">
      <formula>$C94="UCI"</formula>
    </cfRule>
    <cfRule type="expression" priority="820">
      <formula>$C94="UCSB"</formula>
    </cfRule>
  </conditionalFormatting>
  <conditionalFormatting sqref="AG102:AK102">
    <cfRule type="expression" priority="785">
      <formula>$C103="UCSB"</formula>
    </cfRule>
    <cfRule type="expression" priority="784">
      <formula>$C103="UCI"</formula>
    </cfRule>
    <cfRule type="expression" priority="791">
      <formula>$C103="UCB"</formula>
    </cfRule>
  </conditionalFormatting>
  <conditionalFormatting sqref="AG111:AK111">
    <cfRule type="expression" priority="756">
      <formula>$C112="UCB"</formula>
    </cfRule>
    <cfRule type="expression" priority="749">
      <formula>$C112="UCI"</formula>
    </cfRule>
    <cfRule type="expression" priority="750">
      <formula>$C112="UCSB"</formula>
    </cfRule>
  </conditionalFormatting>
  <conditionalFormatting sqref="AG120:AK120">
    <cfRule type="expression" priority="721">
      <formula>$C121="UCB"</formula>
    </cfRule>
    <cfRule type="expression" priority="715">
      <formula>$C121="UCSB"</formula>
    </cfRule>
    <cfRule type="expression" priority="714">
      <formula>$C121="UCI"</formula>
    </cfRule>
  </conditionalFormatting>
  <conditionalFormatting sqref="AG129:AK129">
    <cfRule type="expression" priority="679">
      <formula>$C130="UCI"</formula>
    </cfRule>
    <cfRule type="expression" priority="686">
      <formula>$C130="UCB"</formula>
    </cfRule>
    <cfRule type="expression" priority="680">
      <formula>$C130="UCSB"</formula>
    </cfRule>
  </conditionalFormatting>
  <conditionalFormatting sqref="AG138:AK138">
    <cfRule type="expression" priority="644">
      <formula>$C139="UCI"</formula>
    </cfRule>
    <cfRule type="expression" priority="645">
      <formula>$C139="UCSB"</formula>
    </cfRule>
    <cfRule type="expression" priority="651">
      <formula>$C139="UCB"</formula>
    </cfRule>
  </conditionalFormatting>
  <conditionalFormatting sqref="AG147:AK147">
    <cfRule type="expression" priority="616">
      <formula>$C148="UCB"</formula>
    </cfRule>
    <cfRule type="expression" priority="609">
      <formula>$C148="UCI"</formula>
    </cfRule>
    <cfRule type="expression" priority="610">
      <formula>$C148="UCSB"</formula>
    </cfRule>
  </conditionalFormatting>
  <conditionalFormatting sqref="AG156:AK156">
    <cfRule type="expression" priority="575">
      <formula>$C157="UCSB"</formula>
    </cfRule>
    <cfRule type="expression" priority="581">
      <formula>$C157="UCB"</formula>
    </cfRule>
    <cfRule type="expression" priority="574">
      <formula>$C157="UCI"</formula>
    </cfRule>
  </conditionalFormatting>
  <conditionalFormatting sqref="AG165:AK165">
    <cfRule type="expression" priority="546">
      <formula>$C166="UCB"</formula>
    </cfRule>
    <cfRule type="expression" priority="539">
      <formula>$C166="UCI"</formula>
    </cfRule>
    <cfRule type="expression" priority="540">
      <formula>$C166="UCSB"</formula>
    </cfRule>
  </conditionalFormatting>
  <conditionalFormatting sqref="AG174:AK174">
    <cfRule type="expression" priority="504">
      <formula>$C175="UCI"</formula>
    </cfRule>
    <cfRule type="expression" priority="511">
      <formula>$C175="UCB"</formula>
    </cfRule>
    <cfRule type="expression" priority="505">
      <formula>$C175="UCSB"</formula>
    </cfRule>
  </conditionalFormatting>
  <conditionalFormatting sqref="AG183:AK183">
    <cfRule type="expression" priority="470">
      <formula>$C184="UCSB"</formula>
    </cfRule>
    <cfRule type="expression" priority="469">
      <formula>$C184="UCI"</formula>
    </cfRule>
    <cfRule type="expression" priority="476">
      <formula>$C184="UCB"</formula>
    </cfRule>
  </conditionalFormatting>
  <conditionalFormatting sqref="AG192:AK192">
    <cfRule type="expression" priority="434">
      <formula>$C193="UCI"</formula>
    </cfRule>
    <cfRule type="expression" priority="441">
      <formula>$C193="UCB"</formula>
    </cfRule>
    <cfRule type="expression" priority="435">
      <formula>$C193="UCSB"</formula>
    </cfRule>
  </conditionalFormatting>
  <conditionalFormatting sqref="AG201:AK201">
    <cfRule type="expression" priority="406">
      <formula>$C202="UCB"</formula>
    </cfRule>
    <cfRule type="expression" priority="399">
      <formula>$C202="UCI"</formula>
    </cfRule>
    <cfRule type="expression" priority="400">
      <formula>$C202="UCSB"</formula>
    </cfRule>
  </conditionalFormatting>
  <conditionalFormatting sqref="AG210:AK210">
    <cfRule type="expression" priority="365">
      <formula>$C211="UCSB"</formula>
    </cfRule>
    <cfRule type="expression" priority="371">
      <formula>$C211="UCB"</formula>
    </cfRule>
    <cfRule type="expression" priority="364">
      <formula>$C211="UCI"</formula>
    </cfRule>
  </conditionalFormatting>
  <conditionalFormatting sqref="AG219:AK219">
    <cfRule type="expression" priority="330">
      <formula>$C220="UCSB"</formula>
    </cfRule>
    <cfRule type="expression" priority="329">
      <formula>$C220="UCI"</formula>
    </cfRule>
    <cfRule type="expression" priority="336">
      <formula>$C220="UCB"</formula>
    </cfRule>
  </conditionalFormatting>
  <conditionalFormatting sqref="AG228:AK228">
    <cfRule type="expression" priority="295">
      <formula>$C229="UCSB"</formula>
    </cfRule>
    <cfRule type="expression" priority="294">
      <formula>$C229="UCI"</formula>
    </cfRule>
    <cfRule type="expression" priority="301">
      <formula>$C229="UCB"</formula>
    </cfRule>
  </conditionalFormatting>
  <conditionalFormatting sqref="AG237:AK237">
    <cfRule type="expression" priority="260">
      <formula>$C238="UCSB"</formula>
    </cfRule>
    <cfRule type="expression" priority="259">
      <formula>$C238="UCI"</formula>
    </cfRule>
    <cfRule type="expression" priority="266">
      <formula>$C238="UCB"</formula>
    </cfRule>
  </conditionalFormatting>
  <conditionalFormatting sqref="AG246:AK246">
    <cfRule type="expression" priority="231">
      <formula>$C247="UCB"</formula>
    </cfRule>
    <cfRule type="expression" priority="225">
      <formula>$C247="UCSB"</formula>
    </cfRule>
    <cfRule type="expression" priority="224">
      <formula>$C247="UCI"</formula>
    </cfRule>
  </conditionalFormatting>
  <conditionalFormatting sqref="AG255:AK255">
    <cfRule type="expression" priority="196">
      <formula>$C256="UCB"</formula>
    </cfRule>
    <cfRule type="expression" priority="190">
      <formula>$C256="UCSB"</formula>
    </cfRule>
    <cfRule type="expression" priority="189">
      <formula>$C256="UCI"</formula>
    </cfRule>
  </conditionalFormatting>
  <conditionalFormatting sqref="AG264:AK264">
    <cfRule type="expression" priority="155">
      <formula>$C265="UCSB"</formula>
    </cfRule>
    <cfRule type="expression" priority="154">
      <formula>$C265="UCI"</formula>
    </cfRule>
    <cfRule type="expression" priority="161">
      <formula>$C265="UCB"</formula>
    </cfRule>
  </conditionalFormatting>
  <conditionalFormatting sqref="AH48">
    <cfRule type="expression" dxfId="149" priority="1013">
      <formula>$C49="M-OP"</formula>
    </cfRule>
    <cfRule type="expression" dxfId="148" priority="1014">
      <formula>$C49="UCM"</formula>
    </cfRule>
    <cfRule type="expression" priority="1009">
      <formula>$C49="UCSF"</formula>
    </cfRule>
  </conditionalFormatting>
  <conditionalFormatting sqref="AH57">
    <cfRule type="expression" priority="974">
      <formula>$C58="UCSF"</formula>
    </cfRule>
    <cfRule type="expression" dxfId="147" priority="978">
      <formula>$C58="M-OP"</formula>
    </cfRule>
    <cfRule type="expression" dxfId="146" priority="979">
      <formula>$C58="UCM"</formula>
    </cfRule>
  </conditionalFormatting>
  <conditionalFormatting sqref="AH66">
    <cfRule type="expression" priority="939">
      <formula>$C67="UCSF"</formula>
    </cfRule>
    <cfRule type="expression" dxfId="145" priority="944">
      <formula>$C67="UCM"</formula>
    </cfRule>
    <cfRule type="expression" dxfId="144" priority="943">
      <formula>$C67="M-OP"</formula>
    </cfRule>
  </conditionalFormatting>
  <conditionalFormatting sqref="AH75">
    <cfRule type="expression" dxfId="143" priority="909">
      <formula>$C76="UCM"</formula>
    </cfRule>
    <cfRule type="expression" dxfId="142" priority="908">
      <formula>$C76="M-OP"</formula>
    </cfRule>
    <cfRule type="expression" priority="904">
      <formula>$C76="UCSF"</formula>
    </cfRule>
  </conditionalFormatting>
  <conditionalFormatting sqref="AH84">
    <cfRule type="expression" priority="869">
      <formula>$C85="UCSF"</formula>
    </cfRule>
    <cfRule type="expression" dxfId="141" priority="873">
      <formula>$C85="M-OP"</formula>
    </cfRule>
    <cfRule type="expression" dxfId="140" priority="874">
      <formula>$C85="UCM"</formula>
    </cfRule>
  </conditionalFormatting>
  <conditionalFormatting sqref="AH93">
    <cfRule type="expression" dxfId="139" priority="839">
      <formula>$C94="UCM"</formula>
    </cfRule>
    <cfRule type="expression" dxfId="138" priority="838">
      <formula>$C94="M-OP"</formula>
    </cfRule>
    <cfRule type="expression" priority="834">
      <formula>$C94="UCSF"</formula>
    </cfRule>
  </conditionalFormatting>
  <conditionalFormatting sqref="AH102">
    <cfRule type="expression" dxfId="137" priority="804">
      <formula>$C103="UCM"</formula>
    </cfRule>
    <cfRule type="expression" priority="799">
      <formula>$C103="UCSF"</formula>
    </cfRule>
    <cfRule type="expression" dxfId="136" priority="803">
      <formula>$C103="M-OP"</formula>
    </cfRule>
  </conditionalFormatting>
  <conditionalFormatting sqref="AH111">
    <cfRule type="expression" dxfId="135" priority="769">
      <formula>$C112="UCM"</formula>
    </cfRule>
    <cfRule type="expression" dxfId="134" priority="768">
      <formula>$C112="M-OP"</formula>
    </cfRule>
    <cfRule type="expression" priority="764">
      <formula>$C112="UCSF"</formula>
    </cfRule>
  </conditionalFormatting>
  <conditionalFormatting sqref="AH120">
    <cfRule type="expression" dxfId="133" priority="733">
      <formula>$C121="M-OP"</formula>
    </cfRule>
    <cfRule type="expression" dxfId="132" priority="734">
      <formula>$C121="UCM"</formula>
    </cfRule>
    <cfRule type="expression" priority="729">
      <formula>$C121="UCSF"</formula>
    </cfRule>
  </conditionalFormatting>
  <conditionalFormatting sqref="AH129">
    <cfRule type="expression" dxfId="131" priority="698">
      <formula>$C130="M-OP"</formula>
    </cfRule>
    <cfRule type="expression" priority="694">
      <formula>$C130="UCSF"</formula>
    </cfRule>
    <cfRule type="expression" dxfId="130" priority="699">
      <formula>$C130="UCM"</formula>
    </cfRule>
  </conditionalFormatting>
  <conditionalFormatting sqref="AH138">
    <cfRule type="expression" dxfId="129" priority="664">
      <formula>$C139="UCM"</formula>
    </cfRule>
    <cfRule type="expression" dxfId="128" priority="663">
      <formula>$C139="M-OP"</formula>
    </cfRule>
    <cfRule type="expression" priority="659">
      <formula>$C139="UCSF"</formula>
    </cfRule>
  </conditionalFormatting>
  <conditionalFormatting sqref="AH147">
    <cfRule type="expression" priority="624">
      <formula>$C148="UCSF"</formula>
    </cfRule>
    <cfRule type="expression" dxfId="127" priority="628">
      <formula>$C148="M-OP"</formula>
    </cfRule>
    <cfRule type="expression" dxfId="126" priority="629">
      <formula>$C148="UCM"</formula>
    </cfRule>
  </conditionalFormatting>
  <conditionalFormatting sqref="AH156">
    <cfRule type="expression" dxfId="125" priority="594">
      <formula>$C157="UCM"</formula>
    </cfRule>
    <cfRule type="expression" dxfId="124" priority="593">
      <formula>$C157="M-OP"</formula>
    </cfRule>
    <cfRule type="expression" priority="589">
      <formula>$C157="UCSF"</formula>
    </cfRule>
  </conditionalFormatting>
  <conditionalFormatting sqref="AH165">
    <cfRule type="expression" dxfId="123" priority="559">
      <formula>$C166="UCM"</formula>
    </cfRule>
    <cfRule type="expression" priority="554">
      <formula>$C166="UCSF"</formula>
    </cfRule>
    <cfRule type="expression" dxfId="122" priority="558">
      <formula>$C166="M-OP"</formula>
    </cfRule>
  </conditionalFormatting>
  <conditionalFormatting sqref="AH174">
    <cfRule type="expression" priority="519">
      <formula>$C175="UCSF"</formula>
    </cfRule>
    <cfRule type="expression" dxfId="121" priority="523">
      <formula>$C175="M-OP"</formula>
    </cfRule>
    <cfRule type="expression" dxfId="120" priority="524">
      <formula>$C175="UCM"</formula>
    </cfRule>
  </conditionalFormatting>
  <conditionalFormatting sqref="AH183">
    <cfRule type="expression" priority="484">
      <formula>$C184="UCSF"</formula>
    </cfRule>
    <cfRule type="expression" dxfId="119" priority="488">
      <formula>$C184="M-OP"</formula>
    </cfRule>
    <cfRule type="expression" dxfId="118" priority="489">
      <formula>$C184="UCM"</formula>
    </cfRule>
  </conditionalFormatting>
  <conditionalFormatting sqref="AH192">
    <cfRule type="expression" priority="449">
      <formula>$C193="UCSF"</formula>
    </cfRule>
    <cfRule type="expression" dxfId="117" priority="453">
      <formula>$C193="M-OP"</formula>
    </cfRule>
    <cfRule type="expression" dxfId="116" priority="454">
      <formula>$C193="UCM"</formula>
    </cfRule>
  </conditionalFormatting>
  <conditionalFormatting sqref="AH201">
    <cfRule type="expression" dxfId="115" priority="419">
      <formula>$C202="UCM"</formula>
    </cfRule>
    <cfRule type="expression" dxfId="114" priority="418">
      <formula>$C202="M-OP"</formula>
    </cfRule>
    <cfRule type="expression" priority="414">
      <formula>$C202="UCSF"</formula>
    </cfRule>
  </conditionalFormatting>
  <conditionalFormatting sqref="AH210">
    <cfRule type="expression" dxfId="113" priority="383">
      <formula>$C211="M-OP"</formula>
    </cfRule>
    <cfRule type="expression" priority="379">
      <formula>$C211="UCSF"</formula>
    </cfRule>
    <cfRule type="expression" dxfId="112" priority="384">
      <formula>$C211="UCM"</formula>
    </cfRule>
  </conditionalFormatting>
  <conditionalFormatting sqref="AH219">
    <cfRule type="expression" dxfId="111" priority="349">
      <formula>$C220="UCM"</formula>
    </cfRule>
    <cfRule type="expression" priority="344">
      <formula>$C220="UCSF"</formula>
    </cfRule>
    <cfRule type="expression" dxfId="110" priority="348">
      <formula>$C220="M-OP"</formula>
    </cfRule>
  </conditionalFormatting>
  <conditionalFormatting sqref="AH228">
    <cfRule type="expression" priority="309">
      <formula>$C229="UCSF"</formula>
    </cfRule>
    <cfRule type="expression" dxfId="109" priority="313">
      <formula>$C229="M-OP"</formula>
    </cfRule>
    <cfRule type="expression" dxfId="108" priority="314">
      <formula>$C229="UCM"</formula>
    </cfRule>
  </conditionalFormatting>
  <conditionalFormatting sqref="AH237">
    <cfRule type="expression" priority="274">
      <formula>$C238="UCSF"</formula>
    </cfRule>
    <cfRule type="expression" dxfId="107" priority="278">
      <formula>$C238="M-OP"</formula>
    </cfRule>
    <cfRule type="expression" dxfId="106" priority="279">
      <formula>$C238="UCM"</formula>
    </cfRule>
  </conditionalFormatting>
  <conditionalFormatting sqref="AH246">
    <cfRule type="expression" dxfId="105" priority="243">
      <formula>$C247="M-OP"</formula>
    </cfRule>
    <cfRule type="expression" priority="239">
      <formula>$C247="UCSF"</formula>
    </cfRule>
    <cfRule type="expression" dxfId="104" priority="244">
      <formula>$C247="UCM"</formula>
    </cfRule>
  </conditionalFormatting>
  <conditionalFormatting sqref="AH255">
    <cfRule type="expression" dxfId="103" priority="209">
      <formula>$C256="UCM"</formula>
    </cfRule>
    <cfRule type="expression" dxfId="102" priority="208">
      <formula>$C256="M-OP"</formula>
    </cfRule>
    <cfRule type="expression" priority="204">
      <formula>$C256="UCSF"</formula>
    </cfRule>
  </conditionalFormatting>
  <conditionalFormatting sqref="AH264">
    <cfRule type="expression" dxfId="101" priority="173">
      <formula>$C265="M-OP"</formula>
    </cfRule>
    <cfRule type="expression" dxfId="100" priority="174">
      <formula>$C265="UCM"</formula>
    </cfRule>
    <cfRule type="expression" priority="169">
      <formula>$C265="UCSF"</formula>
    </cfRule>
  </conditionalFormatting>
  <conditionalFormatting sqref="AH48:AJ48">
    <cfRule type="expression" priority="997">
      <formula>$C49="UCSD"</formula>
    </cfRule>
  </conditionalFormatting>
  <conditionalFormatting sqref="AH57:AK57">
    <cfRule type="expression" priority="962">
      <formula>$C58="UCSD"</formula>
    </cfRule>
  </conditionalFormatting>
  <conditionalFormatting sqref="AH66:AK66">
    <cfRule type="expression" priority="927">
      <formula>$C67="UCSD"</formula>
    </cfRule>
  </conditionalFormatting>
  <conditionalFormatting sqref="AH75:AK75">
    <cfRule type="expression" priority="892">
      <formula>$C76="UCSD"</formula>
    </cfRule>
  </conditionalFormatting>
  <conditionalFormatting sqref="AH84:AK84">
    <cfRule type="expression" priority="857">
      <formula>$C85="UCSD"</formula>
    </cfRule>
  </conditionalFormatting>
  <conditionalFormatting sqref="AH93:AK93">
    <cfRule type="expression" priority="822">
      <formula>$C94="UCSD"</formula>
    </cfRule>
  </conditionalFormatting>
  <conditionalFormatting sqref="AH102:AK102">
    <cfRule type="expression" priority="787">
      <formula>$C103="UCSD"</formula>
    </cfRule>
  </conditionalFormatting>
  <conditionalFormatting sqref="AH111:AK111">
    <cfRule type="expression" priority="752">
      <formula>$C112="UCSD"</formula>
    </cfRule>
  </conditionalFormatting>
  <conditionalFormatting sqref="AH120:AK120">
    <cfRule type="expression" priority="717">
      <formula>$C121="UCSD"</formula>
    </cfRule>
  </conditionalFormatting>
  <conditionalFormatting sqref="AH129:AK129">
    <cfRule type="expression" priority="682">
      <formula>$C130="UCSD"</formula>
    </cfRule>
  </conditionalFormatting>
  <conditionalFormatting sqref="AH138:AK138">
    <cfRule type="expression" priority="647">
      <formula>$C139="UCSD"</formula>
    </cfRule>
  </conditionalFormatting>
  <conditionalFormatting sqref="AH147:AK147">
    <cfRule type="expression" priority="612">
      <formula>$C148="UCSD"</formula>
    </cfRule>
  </conditionalFormatting>
  <conditionalFormatting sqref="AH156:AK156">
    <cfRule type="expression" priority="577">
      <formula>$C157="UCSD"</formula>
    </cfRule>
  </conditionalFormatting>
  <conditionalFormatting sqref="AH165:AK165">
    <cfRule type="expression" priority="542">
      <formula>$C166="UCSD"</formula>
    </cfRule>
  </conditionalFormatting>
  <conditionalFormatting sqref="AH174:AK174">
    <cfRule type="expression" priority="507">
      <formula>$C175="UCSD"</formula>
    </cfRule>
  </conditionalFormatting>
  <conditionalFormatting sqref="AH183:AK183">
    <cfRule type="expression" priority="472">
      <formula>$C184="UCSD"</formula>
    </cfRule>
  </conditionalFormatting>
  <conditionalFormatting sqref="AH192:AK192">
    <cfRule type="expression" priority="437">
      <formula>$C193="UCSD"</formula>
    </cfRule>
  </conditionalFormatting>
  <conditionalFormatting sqref="AH201:AK201">
    <cfRule type="expression" priority="402">
      <formula>$C202="UCSD"</formula>
    </cfRule>
  </conditionalFormatting>
  <conditionalFormatting sqref="AH210:AK210">
    <cfRule type="expression" priority="367">
      <formula>$C211="UCSD"</formula>
    </cfRule>
  </conditionalFormatting>
  <conditionalFormatting sqref="AH219:AK219">
    <cfRule type="expression" priority="332">
      <formula>$C220="UCSD"</formula>
    </cfRule>
  </conditionalFormatting>
  <conditionalFormatting sqref="AH228:AK228">
    <cfRule type="expression" priority="297">
      <formula>$C229="UCSD"</formula>
    </cfRule>
  </conditionalFormatting>
  <conditionalFormatting sqref="AH237:AK237">
    <cfRule type="expression" priority="262">
      <formula>$C238="UCSD"</formula>
    </cfRule>
  </conditionalFormatting>
  <conditionalFormatting sqref="AH246:AK246">
    <cfRule type="expression" priority="227">
      <formula>$C247="UCSD"</formula>
    </cfRule>
  </conditionalFormatting>
  <conditionalFormatting sqref="AH255:AK255">
    <cfRule type="expression" priority="192">
      <formula>$C256="UCSD"</formula>
    </cfRule>
  </conditionalFormatting>
  <conditionalFormatting sqref="AH264:AK264">
    <cfRule type="expression" priority="157">
      <formula>$C265="UCSD"</formula>
    </cfRule>
  </conditionalFormatting>
  <conditionalFormatting sqref="AI48">
    <cfRule type="expression" priority="1004">
      <formula>$C49="M-OP"</formula>
    </cfRule>
    <cfRule type="expression" priority="1005">
      <formula>$C49="UCM"</formula>
    </cfRule>
    <cfRule type="expression" dxfId="99" priority="1007">
      <formula>$C49="UCSF"</formula>
    </cfRule>
    <cfRule type="expression" priority="1006">
      <formula>$C49="UCLA"</formula>
    </cfRule>
  </conditionalFormatting>
  <conditionalFormatting sqref="AI57">
    <cfRule type="expression" priority="969">
      <formula>$C58="M-OP"</formula>
    </cfRule>
    <cfRule type="expression" priority="970">
      <formula>$C58="UCM"</formula>
    </cfRule>
    <cfRule type="expression" dxfId="98" priority="972">
      <formula>$C58="UCSF"</formula>
    </cfRule>
    <cfRule type="expression" priority="971">
      <formula>$C58="UCLA"</formula>
    </cfRule>
  </conditionalFormatting>
  <conditionalFormatting sqref="AI66">
    <cfRule type="expression" dxfId="97" priority="937">
      <formula>$C67="UCSF"</formula>
    </cfRule>
    <cfRule type="expression" priority="934">
      <formula>$C67="M-OP"</formula>
    </cfRule>
    <cfRule type="expression" priority="935">
      <formula>$C67="UCM"</formula>
    </cfRule>
    <cfRule type="expression" priority="936">
      <formula>$C67="UCLA"</formula>
    </cfRule>
  </conditionalFormatting>
  <conditionalFormatting sqref="AI75">
    <cfRule type="expression" priority="900">
      <formula>$C76="UCM"</formula>
    </cfRule>
    <cfRule type="expression" priority="901">
      <formula>$C76="UCLA"</formula>
    </cfRule>
    <cfRule type="expression" priority="899">
      <formula>$C76="M-OP"</formula>
    </cfRule>
    <cfRule type="expression" dxfId="96" priority="902">
      <formula>$C76="UCSF"</formula>
    </cfRule>
  </conditionalFormatting>
  <conditionalFormatting sqref="AI84">
    <cfRule type="expression" priority="864">
      <formula>$C85="M-OP"</formula>
    </cfRule>
    <cfRule type="expression" priority="865">
      <formula>$C85="UCM"</formula>
    </cfRule>
    <cfRule type="expression" dxfId="95" priority="867">
      <formula>$C85="UCSF"</formula>
    </cfRule>
    <cfRule type="expression" priority="866">
      <formula>$C85="UCLA"</formula>
    </cfRule>
  </conditionalFormatting>
  <conditionalFormatting sqref="AI93">
    <cfRule type="expression" priority="831">
      <formula>$C94="UCLA"</formula>
    </cfRule>
    <cfRule type="expression" priority="830">
      <formula>$C94="UCM"</formula>
    </cfRule>
    <cfRule type="expression" priority="829">
      <formula>$C94="M-OP"</formula>
    </cfRule>
    <cfRule type="expression" dxfId="94" priority="832">
      <formula>$C94="UCSF"</formula>
    </cfRule>
  </conditionalFormatting>
  <conditionalFormatting sqref="AI102">
    <cfRule type="expression" dxfId="93" priority="797">
      <formula>$C103="UCSF"</formula>
    </cfRule>
    <cfRule type="expression" priority="796">
      <formula>$C103="UCLA"</formula>
    </cfRule>
    <cfRule type="expression" priority="795">
      <formula>$C103="UCM"</formula>
    </cfRule>
    <cfRule type="expression" priority="794">
      <formula>$C103="M-OP"</formula>
    </cfRule>
  </conditionalFormatting>
  <conditionalFormatting sqref="AI111">
    <cfRule type="expression" dxfId="92" priority="762">
      <formula>$C112="UCSF"</formula>
    </cfRule>
    <cfRule type="expression" priority="761">
      <formula>$C112="UCLA"</formula>
    </cfRule>
    <cfRule type="expression" priority="759">
      <formula>$C112="M-OP"</formula>
    </cfRule>
    <cfRule type="expression" priority="760">
      <formula>$C112="UCM"</formula>
    </cfRule>
  </conditionalFormatting>
  <conditionalFormatting sqref="AI120">
    <cfRule type="expression" priority="726">
      <formula>$C121="UCLA"</formula>
    </cfRule>
    <cfRule type="expression" priority="725">
      <formula>$C121="UCM"</formula>
    </cfRule>
    <cfRule type="expression" priority="724">
      <formula>$C121="M-OP"</formula>
    </cfRule>
    <cfRule type="expression" dxfId="91" priority="727">
      <formula>$C121="UCSF"</formula>
    </cfRule>
  </conditionalFormatting>
  <conditionalFormatting sqref="AI129">
    <cfRule type="expression" priority="689">
      <formula>$C130="M-OP"</formula>
    </cfRule>
    <cfRule type="expression" priority="690">
      <formula>$C130="UCM"</formula>
    </cfRule>
    <cfRule type="expression" dxfId="90" priority="692">
      <formula>$C130="UCSF"</formula>
    </cfRule>
    <cfRule type="expression" priority="691">
      <formula>$C130="UCLA"</formula>
    </cfRule>
  </conditionalFormatting>
  <conditionalFormatting sqref="AI138">
    <cfRule type="expression" priority="654">
      <formula>$C139="M-OP"</formula>
    </cfRule>
    <cfRule type="expression" priority="655">
      <formula>$C139="UCM"</formula>
    </cfRule>
    <cfRule type="expression" dxfId="89" priority="657">
      <formula>$C139="UCSF"</formula>
    </cfRule>
    <cfRule type="expression" priority="656">
      <formula>$C139="UCLA"</formula>
    </cfRule>
  </conditionalFormatting>
  <conditionalFormatting sqref="AI147">
    <cfRule type="expression" priority="619">
      <formula>$C148="M-OP"</formula>
    </cfRule>
    <cfRule type="expression" priority="621">
      <formula>$C148="UCLA"</formula>
    </cfRule>
    <cfRule type="expression" dxfId="88" priority="622">
      <formula>$C148="UCSF"</formula>
    </cfRule>
    <cfRule type="expression" priority="620">
      <formula>$C148="UCM"</formula>
    </cfRule>
  </conditionalFormatting>
  <conditionalFormatting sqref="AI156">
    <cfRule type="expression" dxfId="87" priority="587">
      <formula>$C157="UCSF"</formula>
    </cfRule>
    <cfRule type="expression" priority="585">
      <formula>$C157="UCM"</formula>
    </cfRule>
    <cfRule type="expression" priority="584">
      <formula>$C157="M-OP"</formula>
    </cfRule>
    <cfRule type="expression" priority="586">
      <formula>$C157="UCLA"</formula>
    </cfRule>
  </conditionalFormatting>
  <conditionalFormatting sqref="AI165">
    <cfRule type="expression" dxfId="86" priority="552">
      <formula>$C166="UCSF"</formula>
    </cfRule>
    <cfRule type="expression" priority="551">
      <formula>$C166="UCLA"</formula>
    </cfRule>
    <cfRule type="expression" priority="550">
      <formula>$C166="UCM"</formula>
    </cfRule>
    <cfRule type="expression" priority="549">
      <formula>$C166="M-OP"</formula>
    </cfRule>
  </conditionalFormatting>
  <conditionalFormatting sqref="AI174">
    <cfRule type="expression" dxfId="85" priority="517">
      <formula>$C175="UCSF"</formula>
    </cfRule>
    <cfRule type="expression" priority="514">
      <formula>$C175="M-OP"</formula>
    </cfRule>
    <cfRule type="expression" priority="515">
      <formula>$C175="UCM"</formula>
    </cfRule>
    <cfRule type="expression" priority="516">
      <formula>$C175="UCLA"</formula>
    </cfRule>
  </conditionalFormatting>
  <conditionalFormatting sqref="AI183">
    <cfRule type="expression" priority="479">
      <formula>$C184="M-OP"</formula>
    </cfRule>
    <cfRule type="expression" priority="481">
      <formula>$C184="UCLA"</formula>
    </cfRule>
    <cfRule type="expression" dxfId="84" priority="482">
      <formula>$C184="UCSF"</formula>
    </cfRule>
    <cfRule type="expression" priority="480">
      <formula>$C184="UCM"</formula>
    </cfRule>
  </conditionalFormatting>
  <conditionalFormatting sqref="AI192">
    <cfRule type="expression" dxfId="83" priority="447">
      <formula>$C193="UCSF"</formula>
    </cfRule>
    <cfRule type="expression" priority="444">
      <formula>$C193="M-OP"</formula>
    </cfRule>
    <cfRule type="expression" priority="445">
      <formula>$C193="UCM"</formula>
    </cfRule>
    <cfRule type="expression" priority="446">
      <formula>$C193="UCLA"</formula>
    </cfRule>
  </conditionalFormatting>
  <conditionalFormatting sqref="AI201">
    <cfRule type="expression" priority="409">
      <formula>$C202="M-OP"</formula>
    </cfRule>
    <cfRule type="expression" priority="410">
      <formula>$C202="UCM"</formula>
    </cfRule>
    <cfRule type="expression" priority="411">
      <formula>$C202="UCLA"</formula>
    </cfRule>
    <cfRule type="expression" dxfId="82" priority="412">
      <formula>$C202="UCSF"</formula>
    </cfRule>
  </conditionalFormatting>
  <conditionalFormatting sqref="AI210">
    <cfRule type="expression" dxfId="81" priority="377">
      <formula>$C211="UCSF"</formula>
    </cfRule>
    <cfRule type="expression" priority="376">
      <formula>$C211="UCLA"</formula>
    </cfRule>
    <cfRule type="expression" priority="375">
      <formula>$C211="UCM"</formula>
    </cfRule>
    <cfRule type="expression" priority="374">
      <formula>$C211="M-OP"</formula>
    </cfRule>
  </conditionalFormatting>
  <conditionalFormatting sqref="AI219">
    <cfRule type="expression" dxfId="80" priority="342">
      <formula>$C220="UCSF"</formula>
    </cfRule>
    <cfRule type="expression" priority="341">
      <formula>$C220="UCLA"</formula>
    </cfRule>
    <cfRule type="expression" priority="340">
      <formula>$C220="UCM"</formula>
    </cfRule>
    <cfRule type="expression" priority="339">
      <formula>$C220="M-OP"</formula>
    </cfRule>
  </conditionalFormatting>
  <conditionalFormatting sqref="AI228">
    <cfRule type="expression" dxfId="79" priority="307">
      <formula>$C229="UCSF"</formula>
    </cfRule>
    <cfRule type="expression" priority="304">
      <formula>$C229="M-OP"</formula>
    </cfRule>
    <cfRule type="expression" priority="306">
      <formula>$C229="UCLA"</formula>
    </cfRule>
    <cfRule type="expression" priority="305">
      <formula>$C229="UCM"</formula>
    </cfRule>
  </conditionalFormatting>
  <conditionalFormatting sqref="AI237">
    <cfRule type="expression" priority="271">
      <formula>$C238="UCLA"</formula>
    </cfRule>
    <cfRule type="expression" dxfId="78" priority="272">
      <formula>$C238="UCSF"</formula>
    </cfRule>
    <cfRule type="expression" priority="270">
      <formula>$C238="UCM"</formula>
    </cfRule>
    <cfRule type="expression" priority="269">
      <formula>$C238="M-OP"</formula>
    </cfRule>
  </conditionalFormatting>
  <conditionalFormatting sqref="AI246">
    <cfRule type="expression" priority="236">
      <formula>$C247="UCLA"</formula>
    </cfRule>
    <cfRule type="expression" dxfId="77" priority="237">
      <formula>$C247="UCSF"</formula>
    </cfRule>
    <cfRule type="expression" priority="234">
      <formula>$C247="M-OP"</formula>
    </cfRule>
    <cfRule type="expression" priority="235">
      <formula>$C247="UCM"</formula>
    </cfRule>
  </conditionalFormatting>
  <conditionalFormatting sqref="AI255">
    <cfRule type="expression" dxfId="76" priority="202">
      <formula>$C256="UCSF"</formula>
    </cfRule>
    <cfRule type="expression" priority="201">
      <formula>$C256="UCLA"</formula>
    </cfRule>
    <cfRule type="expression" priority="200">
      <formula>$C256="UCM"</formula>
    </cfRule>
    <cfRule type="expression" priority="199">
      <formula>$C256="M-OP"</formula>
    </cfRule>
  </conditionalFormatting>
  <conditionalFormatting sqref="AI264">
    <cfRule type="expression" dxfId="75" priority="167">
      <formula>$C265="UCSF"</formula>
    </cfRule>
    <cfRule type="expression" priority="166">
      <formula>$C265="UCLA"</formula>
    </cfRule>
    <cfRule type="expression" priority="165">
      <formula>$C265="UCM"</formula>
    </cfRule>
    <cfRule type="expression" priority="164">
      <formula>$C265="M-OP"</formula>
    </cfRule>
  </conditionalFormatting>
  <conditionalFormatting sqref="AJ48">
    <cfRule type="expression" dxfId="74" priority="999">
      <formula>$C49="UCLA"</formula>
    </cfRule>
    <cfRule type="expression" priority="1000">
      <formula>$C49="UCSF"</formula>
    </cfRule>
    <cfRule type="expression" priority="998">
      <formula>$C49="UCR"</formula>
    </cfRule>
    <cfRule type="expression" dxfId="73" priority="1002">
      <formula>$C49="M-OP"</formula>
    </cfRule>
    <cfRule type="expression" dxfId="72" priority="1003">
      <formula>$C49="UCM"</formula>
    </cfRule>
  </conditionalFormatting>
  <conditionalFormatting sqref="AJ57">
    <cfRule type="expression" dxfId="71" priority="964">
      <formula>$C58="UCLA"</formula>
    </cfRule>
    <cfRule type="expression" dxfId="70" priority="967">
      <formula>$C58="M-OP"</formula>
    </cfRule>
    <cfRule type="expression" dxfId="69" priority="968">
      <formula>$C58="UCM"</formula>
    </cfRule>
  </conditionalFormatting>
  <conditionalFormatting sqref="AJ66">
    <cfRule type="expression" dxfId="68" priority="932">
      <formula>$C67="M-OP"</formula>
    </cfRule>
    <cfRule type="expression" dxfId="67" priority="929">
      <formula>$C67="UCLA"</formula>
    </cfRule>
    <cfRule type="expression" dxfId="66" priority="933">
      <formula>$C67="UCM"</formula>
    </cfRule>
  </conditionalFormatting>
  <conditionalFormatting sqref="AJ75">
    <cfRule type="expression" dxfId="65" priority="897">
      <formula>$C76="M-OP"</formula>
    </cfRule>
    <cfRule type="expression" dxfId="64" priority="894">
      <formula>$C76="UCLA"</formula>
    </cfRule>
    <cfRule type="expression" dxfId="63" priority="898">
      <formula>$C76="UCM"</formula>
    </cfRule>
  </conditionalFormatting>
  <conditionalFormatting sqref="AJ84">
    <cfRule type="expression" dxfId="62" priority="859">
      <formula>$C85="UCLA"</formula>
    </cfRule>
    <cfRule type="expression" dxfId="61" priority="862">
      <formula>$C85="M-OP"</formula>
    </cfRule>
    <cfRule type="expression" dxfId="60" priority="863">
      <formula>$C85="UCM"</formula>
    </cfRule>
  </conditionalFormatting>
  <conditionalFormatting sqref="AJ93">
    <cfRule type="expression" dxfId="59" priority="828">
      <formula>$C94="UCM"</formula>
    </cfRule>
    <cfRule type="expression" dxfId="58" priority="827">
      <formula>$C94="M-OP"</formula>
    </cfRule>
    <cfRule type="expression" dxfId="57" priority="824">
      <formula>$C94="UCLA"</formula>
    </cfRule>
  </conditionalFormatting>
  <conditionalFormatting sqref="AJ102">
    <cfRule type="expression" dxfId="56" priority="792">
      <formula>$C103="M-OP"</formula>
    </cfRule>
    <cfRule type="expression" dxfId="55" priority="789">
      <formula>$C103="UCLA"</formula>
    </cfRule>
    <cfRule type="expression" dxfId="54" priority="793">
      <formula>$C103="UCM"</formula>
    </cfRule>
  </conditionalFormatting>
  <conditionalFormatting sqref="AJ111">
    <cfRule type="expression" dxfId="53" priority="757">
      <formula>$C112="M-OP"</formula>
    </cfRule>
    <cfRule type="expression" dxfId="52" priority="758">
      <formula>$C112="UCM"</formula>
    </cfRule>
    <cfRule type="expression" dxfId="51" priority="754">
      <formula>$C112="UCLA"</formula>
    </cfRule>
  </conditionalFormatting>
  <conditionalFormatting sqref="AJ120">
    <cfRule type="expression" dxfId="50" priority="722">
      <formula>$C121="M-OP"</formula>
    </cfRule>
    <cfRule type="expression" dxfId="49" priority="719">
      <formula>$C121="UCLA"</formula>
    </cfRule>
    <cfRule type="expression" dxfId="48" priority="723">
      <formula>$C121="UCM"</formula>
    </cfRule>
  </conditionalFormatting>
  <conditionalFormatting sqref="AJ129">
    <cfRule type="expression" dxfId="47" priority="684">
      <formula>$C130="UCLA"</formula>
    </cfRule>
    <cfRule type="expression" dxfId="46" priority="688">
      <formula>$C130="UCM"</formula>
    </cfRule>
    <cfRule type="expression" dxfId="45" priority="687">
      <formula>$C130="M-OP"</formula>
    </cfRule>
  </conditionalFormatting>
  <conditionalFormatting sqref="AJ138">
    <cfRule type="expression" dxfId="44" priority="649">
      <formula>$C139="UCLA"</formula>
    </cfRule>
    <cfRule type="expression" dxfId="43" priority="653">
      <formula>$C139="UCM"</formula>
    </cfRule>
    <cfRule type="expression" dxfId="42" priority="652">
      <formula>$C139="M-OP"</formula>
    </cfRule>
  </conditionalFormatting>
  <conditionalFormatting sqref="AJ147">
    <cfRule type="expression" dxfId="41" priority="614">
      <formula>$C148="UCLA"</formula>
    </cfRule>
    <cfRule type="expression" dxfId="40" priority="617">
      <formula>$C148="M-OP"</formula>
    </cfRule>
    <cfRule type="expression" dxfId="39" priority="618">
      <formula>$C148="UCM"</formula>
    </cfRule>
  </conditionalFormatting>
  <conditionalFormatting sqref="AJ156">
    <cfRule type="expression" dxfId="38" priority="582">
      <formula>$C157="M-OP"</formula>
    </cfRule>
    <cfRule type="expression" dxfId="37" priority="583">
      <formula>$C157="UCM"</formula>
    </cfRule>
    <cfRule type="expression" dxfId="36" priority="579">
      <formula>$C157="UCLA"</formula>
    </cfRule>
  </conditionalFormatting>
  <conditionalFormatting sqref="AJ165">
    <cfRule type="expression" dxfId="35" priority="548">
      <formula>$C166="UCM"</formula>
    </cfRule>
    <cfRule type="expression" dxfId="34" priority="547">
      <formula>$C166="M-OP"</formula>
    </cfRule>
    <cfRule type="expression" dxfId="33" priority="544">
      <formula>$C166="UCLA"</formula>
    </cfRule>
  </conditionalFormatting>
  <conditionalFormatting sqref="AJ174">
    <cfRule type="expression" dxfId="32" priority="513">
      <formula>$C175="UCM"</formula>
    </cfRule>
    <cfRule type="expression" dxfId="31" priority="512">
      <formula>$C175="M-OP"</formula>
    </cfRule>
    <cfRule type="expression" dxfId="30" priority="509">
      <formula>$C175="UCLA"</formula>
    </cfRule>
  </conditionalFormatting>
  <conditionalFormatting sqref="AJ183">
    <cfRule type="expression" dxfId="29" priority="478">
      <formula>$C184="UCM"</formula>
    </cfRule>
    <cfRule type="expression" dxfId="28" priority="477">
      <formula>$C184="M-OP"</formula>
    </cfRule>
    <cfRule type="expression" dxfId="27" priority="474">
      <formula>$C184="UCLA"</formula>
    </cfRule>
  </conditionalFormatting>
  <conditionalFormatting sqref="AJ192">
    <cfRule type="expression" dxfId="26" priority="439">
      <formula>$C193="UCLA"</formula>
    </cfRule>
    <cfRule type="expression" dxfId="25" priority="443">
      <formula>$C193="UCM"</formula>
    </cfRule>
    <cfRule type="expression" dxfId="24" priority="442">
      <formula>$C193="M-OP"</formula>
    </cfRule>
  </conditionalFormatting>
  <conditionalFormatting sqref="AJ201">
    <cfRule type="expression" dxfId="23" priority="407">
      <formula>$C202="M-OP"</formula>
    </cfRule>
    <cfRule type="expression" dxfId="22" priority="404">
      <formula>$C202="UCLA"</formula>
    </cfRule>
    <cfRule type="expression" dxfId="21" priority="408">
      <formula>$C202="UCM"</formula>
    </cfRule>
  </conditionalFormatting>
  <conditionalFormatting sqref="AJ210">
    <cfRule type="expression" dxfId="20" priority="372">
      <formula>$C211="M-OP"</formula>
    </cfRule>
    <cfRule type="expression" dxfId="19" priority="373">
      <formula>$C211="UCM"</formula>
    </cfRule>
    <cfRule type="expression" dxfId="18" priority="369">
      <formula>$C211="UCLA"</formula>
    </cfRule>
  </conditionalFormatting>
  <conditionalFormatting sqref="AJ219">
    <cfRule type="expression" dxfId="17" priority="334">
      <formula>$C220="UCLA"</formula>
    </cfRule>
    <cfRule type="expression" dxfId="16" priority="337">
      <formula>$C220="M-OP"</formula>
    </cfRule>
    <cfRule type="expression" dxfId="15" priority="338">
      <formula>$C220="UCM"</formula>
    </cfRule>
  </conditionalFormatting>
  <conditionalFormatting sqref="AJ228">
    <cfRule type="expression" dxfId="14" priority="302">
      <formula>$C229="M-OP"</formula>
    </cfRule>
    <cfRule type="expression" dxfId="13" priority="303">
      <formula>$C229="UCM"</formula>
    </cfRule>
    <cfRule type="expression" dxfId="12" priority="299">
      <formula>$C229="UCLA"</formula>
    </cfRule>
  </conditionalFormatting>
  <conditionalFormatting sqref="AJ237">
    <cfRule type="expression" dxfId="11" priority="264">
      <formula>$C238="UCLA"</formula>
    </cfRule>
    <cfRule type="expression" dxfId="10" priority="267">
      <formula>$C238="M-OP"</formula>
    </cfRule>
    <cfRule type="expression" dxfId="9" priority="268">
      <formula>$C238="UCM"</formula>
    </cfRule>
  </conditionalFormatting>
  <conditionalFormatting sqref="AJ246">
    <cfRule type="expression" dxfId="8" priority="229">
      <formula>$C247="UCLA"</formula>
    </cfRule>
    <cfRule type="expression" dxfId="7" priority="232">
      <formula>$C247="M-OP"</formula>
    </cfRule>
    <cfRule type="expression" dxfId="6" priority="233">
      <formula>$C247="UCM"</formula>
    </cfRule>
  </conditionalFormatting>
  <conditionalFormatting sqref="AJ255">
    <cfRule type="expression" dxfId="5" priority="198">
      <formula>$C256="UCM"</formula>
    </cfRule>
    <cfRule type="expression" dxfId="4" priority="194">
      <formula>$C256="UCLA"</formula>
    </cfRule>
    <cfRule type="expression" dxfId="3" priority="197">
      <formula>$C256="M-OP"</formula>
    </cfRule>
  </conditionalFormatting>
  <conditionalFormatting sqref="AJ264">
    <cfRule type="expression" dxfId="2" priority="159">
      <formula>$C265="UCLA"</formula>
    </cfRule>
    <cfRule type="expression" dxfId="1" priority="162">
      <formula>$C265="M-OP"</formula>
    </cfRule>
    <cfRule type="expression" dxfId="0" priority="163">
      <formula>$C265="UCM"</formula>
    </cfRule>
  </conditionalFormatting>
  <conditionalFormatting sqref="AJ57:AK57">
    <cfRule type="expression" priority="965">
      <formula>$C58="UCSF"</formula>
    </cfRule>
    <cfRule type="expression" priority="963">
      <formula>$C58="UCR"</formula>
    </cfRule>
  </conditionalFormatting>
  <conditionalFormatting sqref="AJ66:AK66">
    <cfRule type="expression" priority="930">
      <formula>$C67="UCSF"</formula>
    </cfRule>
    <cfRule type="expression" priority="928">
      <formula>$C67="UCR"</formula>
    </cfRule>
  </conditionalFormatting>
  <conditionalFormatting sqref="AJ75:AK75">
    <cfRule type="expression" priority="895">
      <formula>$C76="UCSF"</formula>
    </cfRule>
    <cfRule type="expression" priority="893">
      <formula>$C76="UCR"</formula>
    </cfRule>
  </conditionalFormatting>
  <conditionalFormatting sqref="AJ84:AK84">
    <cfRule type="expression" priority="858">
      <formula>$C85="UCR"</formula>
    </cfRule>
    <cfRule type="expression" priority="860">
      <formula>$C85="UCSF"</formula>
    </cfRule>
  </conditionalFormatting>
  <conditionalFormatting sqref="AJ93:AK93">
    <cfRule type="expression" priority="823">
      <formula>$C94="UCR"</formula>
    </cfRule>
    <cfRule type="expression" priority="825">
      <formula>$C94="UCSF"</formula>
    </cfRule>
  </conditionalFormatting>
  <conditionalFormatting sqref="AJ102:AK102">
    <cfRule type="expression" priority="790">
      <formula>$C103="UCSF"</formula>
    </cfRule>
    <cfRule type="expression" priority="788">
      <formula>$C103="UCR"</formula>
    </cfRule>
  </conditionalFormatting>
  <conditionalFormatting sqref="AJ111:AK111">
    <cfRule type="expression" priority="753">
      <formula>$C112="UCR"</formula>
    </cfRule>
    <cfRule type="expression" priority="755">
      <formula>$C112="UCSF"</formula>
    </cfRule>
  </conditionalFormatting>
  <conditionalFormatting sqref="AJ120:AK120">
    <cfRule type="expression" priority="720">
      <formula>$C121="UCSF"</formula>
    </cfRule>
    <cfRule type="expression" priority="718">
      <formula>$C121="UCR"</formula>
    </cfRule>
  </conditionalFormatting>
  <conditionalFormatting sqref="AJ129:AK129">
    <cfRule type="expression" priority="685">
      <formula>$C130="UCSF"</formula>
    </cfRule>
    <cfRule type="expression" priority="683">
      <formula>$C130="UCR"</formula>
    </cfRule>
  </conditionalFormatting>
  <conditionalFormatting sqref="AJ138:AK138">
    <cfRule type="expression" priority="650">
      <formula>$C139="UCSF"</formula>
    </cfRule>
    <cfRule type="expression" priority="648">
      <formula>$C139="UCR"</formula>
    </cfRule>
  </conditionalFormatting>
  <conditionalFormatting sqref="AJ147:AK147">
    <cfRule type="expression" priority="613">
      <formula>$C148="UCR"</formula>
    </cfRule>
    <cfRule type="expression" priority="615">
      <formula>$C148="UCSF"</formula>
    </cfRule>
  </conditionalFormatting>
  <conditionalFormatting sqref="AJ156:AK156">
    <cfRule type="expression" priority="578">
      <formula>$C157="UCR"</formula>
    </cfRule>
    <cfRule type="expression" priority="580">
      <formula>$C157="UCSF"</formula>
    </cfRule>
  </conditionalFormatting>
  <conditionalFormatting sqref="AJ165:AK165">
    <cfRule type="expression" priority="543">
      <formula>$C166="UCR"</formula>
    </cfRule>
    <cfRule type="expression" priority="545">
      <formula>$C166="UCSF"</formula>
    </cfRule>
  </conditionalFormatting>
  <conditionalFormatting sqref="AJ174:AK174">
    <cfRule type="expression" priority="508">
      <formula>$C175="UCR"</formula>
    </cfRule>
    <cfRule type="expression" priority="510">
      <formula>$C175="UCSF"</formula>
    </cfRule>
  </conditionalFormatting>
  <conditionalFormatting sqref="AJ183:AK183">
    <cfRule type="expression" priority="473">
      <formula>$C184="UCR"</formula>
    </cfRule>
    <cfRule type="expression" priority="475">
      <formula>$C184="UCSF"</formula>
    </cfRule>
  </conditionalFormatting>
  <conditionalFormatting sqref="AJ192:AK192">
    <cfRule type="expression" priority="440">
      <formula>$C193="UCSF"</formula>
    </cfRule>
    <cfRule type="expression" priority="438">
      <formula>$C193="UCR"</formula>
    </cfRule>
  </conditionalFormatting>
  <conditionalFormatting sqref="AJ201:AK201">
    <cfRule type="expression" priority="403">
      <formula>$C202="UCR"</formula>
    </cfRule>
    <cfRule type="expression" priority="405">
      <formula>$C202="UCSF"</formula>
    </cfRule>
  </conditionalFormatting>
  <conditionalFormatting sqref="AJ210:AK210">
    <cfRule type="expression" priority="370">
      <formula>$C211="UCSF"</formula>
    </cfRule>
    <cfRule type="expression" priority="368">
      <formula>$C211="UCR"</formula>
    </cfRule>
  </conditionalFormatting>
  <conditionalFormatting sqref="AJ219:AK219">
    <cfRule type="expression" priority="333">
      <formula>$C220="UCR"</formula>
    </cfRule>
    <cfRule type="expression" priority="335">
      <formula>$C220="UCSF"</formula>
    </cfRule>
  </conditionalFormatting>
  <conditionalFormatting sqref="AJ228:AK228">
    <cfRule type="expression" priority="298">
      <formula>$C229="UCR"</formula>
    </cfRule>
    <cfRule type="expression" priority="300">
      <formula>$C229="UCSF"</formula>
    </cfRule>
  </conditionalFormatting>
  <conditionalFormatting sqref="AJ237:AK237">
    <cfRule type="expression" priority="263">
      <formula>$C238="UCR"</formula>
    </cfRule>
    <cfRule type="expression" priority="265">
      <formula>$C238="UCSF"</formula>
    </cfRule>
  </conditionalFormatting>
  <conditionalFormatting sqref="AJ246:AK246">
    <cfRule type="expression" priority="230">
      <formula>$C247="UCSF"</formula>
    </cfRule>
    <cfRule type="expression" priority="228">
      <formula>$C247="UCR"</formula>
    </cfRule>
  </conditionalFormatting>
  <conditionalFormatting sqref="AJ255:AK255">
    <cfRule type="expression" priority="193">
      <formula>$C256="UCR"</formula>
    </cfRule>
    <cfRule type="expression" priority="195">
      <formula>$C256="UCSF"</formula>
    </cfRule>
  </conditionalFormatting>
  <conditionalFormatting sqref="AJ264:AK264">
    <cfRule type="expression" priority="158">
      <formula>$C265="UCR"</formula>
    </cfRule>
    <cfRule type="expression" priority="160">
      <formula>$C265="UCSF"</formula>
    </cfRule>
  </conditionalFormatting>
  <conditionalFormatting sqref="AK57">
    <cfRule type="expression" priority="1287">
      <formula>$C58="M-OP"</formula>
    </cfRule>
    <cfRule type="expression" priority="1288">
      <formula>$C58="UCM"</formula>
    </cfRule>
    <cfRule type="expression" priority="1289">
      <formula>$C58="UCLA"</formula>
    </cfRule>
  </conditionalFormatting>
  <conditionalFormatting sqref="AK66">
    <cfRule type="expression" priority="1282">
      <formula>$C67="M-OP"</formula>
    </cfRule>
    <cfRule type="expression" priority="1283">
      <formula>$C67="UCM"</formula>
    </cfRule>
    <cfRule type="expression" priority="1284">
      <formula>$C67="UCLA"</formula>
    </cfRule>
  </conditionalFormatting>
  <conditionalFormatting sqref="AK75">
    <cfRule type="expression" priority="1277">
      <formula>$C76="M-OP"</formula>
    </cfRule>
    <cfRule type="expression" priority="1278">
      <formula>$C76="UCM"</formula>
    </cfRule>
    <cfRule type="expression" priority="1279">
      <formula>$C76="UCLA"</formula>
    </cfRule>
  </conditionalFormatting>
  <conditionalFormatting sqref="AK84">
    <cfRule type="expression" priority="1274">
      <formula>$C85="UCLA"</formula>
    </cfRule>
    <cfRule type="expression" priority="1272">
      <formula>$C85="M-OP"</formula>
    </cfRule>
    <cfRule type="expression" priority="1273">
      <formula>$C85="UCM"</formula>
    </cfRule>
  </conditionalFormatting>
  <conditionalFormatting sqref="AK93">
    <cfRule type="expression" priority="1267">
      <formula>$C94="M-OP"</formula>
    </cfRule>
    <cfRule type="expression" priority="1268">
      <formula>$C94="UCM"</formula>
    </cfRule>
    <cfRule type="expression" priority="1269">
      <formula>$C94="UCLA"</formula>
    </cfRule>
  </conditionalFormatting>
  <conditionalFormatting sqref="AK102">
    <cfRule type="expression" priority="1262">
      <formula>$C103="M-OP"</formula>
    </cfRule>
    <cfRule type="expression" priority="1263">
      <formula>$C103="UCM"</formula>
    </cfRule>
    <cfRule type="expression" priority="1264">
      <formula>$C103="UCLA"</formula>
    </cfRule>
  </conditionalFormatting>
  <conditionalFormatting sqref="AK111">
    <cfRule type="expression" priority="1257">
      <formula>$C112="M-OP"</formula>
    </cfRule>
    <cfRule type="expression" priority="1258">
      <formula>$C112="UCM"</formula>
    </cfRule>
    <cfRule type="expression" priority="1259">
      <formula>$C112="UCLA"</formula>
    </cfRule>
  </conditionalFormatting>
  <conditionalFormatting sqref="AK120">
    <cfRule type="expression" priority="1252">
      <formula>$C121="M-OP"</formula>
    </cfRule>
    <cfRule type="expression" priority="1253">
      <formula>$C121="UCM"</formula>
    </cfRule>
    <cfRule type="expression" priority="1254">
      <formula>$C121="UCLA"</formula>
    </cfRule>
  </conditionalFormatting>
  <conditionalFormatting sqref="AK129">
    <cfRule type="expression" priority="1248">
      <formula>$C130="UCM"</formula>
    </cfRule>
    <cfRule type="expression" priority="1249">
      <formula>$C130="UCLA"</formula>
    </cfRule>
    <cfRule type="expression" priority="1247">
      <formula>$C130="M-OP"</formula>
    </cfRule>
  </conditionalFormatting>
  <conditionalFormatting sqref="AK138">
    <cfRule type="expression" priority="1243">
      <formula>$C139="UCM"</formula>
    </cfRule>
    <cfRule type="expression" priority="1242">
      <formula>$C139="M-OP"</formula>
    </cfRule>
    <cfRule type="expression" priority="1244">
      <formula>$C139="UCLA"</formula>
    </cfRule>
  </conditionalFormatting>
  <conditionalFormatting sqref="AK147">
    <cfRule type="expression" priority="1238">
      <formula>$C148="UCM"</formula>
    </cfRule>
    <cfRule type="expression" priority="1237">
      <formula>$C148="M-OP"</formula>
    </cfRule>
    <cfRule type="expression" priority="1239">
      <formula>$C148="UCLA"</formula>
    </cfRule>
  </conditionalFormatting>
  <conditionalFormatting sqref="AK156">
    <cfRule type="expression" priority="1232">
      <formula>$C157="M-OP"</formula>
    </cfRule>
    <cfRule type="expression" priority="1234">
      <formula>$C157="UCLA"</formula>
    </cfRule>
    <cfRule type="expression" priority="1233">
      <formula>$C157="UCM"</formula>
    </cfRule>
  </conditionalFormatting>
  <conditionalFormatting sqref="AK165">
    <cfRule type="expression" priority="1229">
      <formula>$C166="UCLA"</formula>
    </cfRule>
    <cfRule type="expression" priority="1227">
      <formula>$C166="M-OP"</formula>
    </cfRule>
    <cfRule type="expression" priority="1228">
      <formula>$C166="UCM"</formula>
    </cfRule>
  </conditionalFormatting>
  <conditionalFormatting sqref="AK174">
    <cfRule type="expression" priority="1222">
      <formula>$C175="M-OP"</formula>
    </cfRule>
    <cfRule type="expression" priority="1224">
      <formula>$C175="UCLA"</formula>
    </cfRule>
    <cfRule type="expression" priority="1223">
      <formula>$C175="UCM"</formula>
    </cfRule>
  </conditionalFormatting>
  <conditionalFormatting sqref="AK183">
    <cfRule type="expression" priority="1217">
      <formula>$C184="M-OP"</formula>
    </cfRule>
    <cfRule type="expression" priority="1218">
      <formula>$C184="UCM"</formula>
    </cfRule>
    <cfRule type="expression" priority="1219">
      <formula>$C184="UCLA"</formula>
    </cfRule>
  </conditionalFormatting>
  <conditionalFormatting sqref="AK192">
    <cfRule type="expression" priority="1212">
      <formula>$C193="M-OP"</formula>
    </cfRule>
    <cfRule type="expression" priority="1213">
      <formula>$C193="UCM"</formula>
    </cfRule>
    <cfRule type="expression" priority="1214">
      <formula>$C193="UCLA"</formula>
    </cfRule>
  </conditionalFormatting>
  <conditionalFormatting sqref="AK201">
    <cfRule type="expression" priority="1208">
      <formula>$C202="UCM"</formula>
    </cfRule>
    <cfRule type="expression" priority="1209">
      <formula>$C202="UCLA"</formula>
    </cfRule>
    <cfRule type="expression" priority="1207">
      <formula>$C202="M-OP"</formula>
    </cfRule>
  </conditionalFormatting>
  <conditionalFormatting sqref="AK210">
    <cfRule type="expression" priority="1202">
      <formula>$C211="M-OP"</formula>
    </cfRule>
    <cfRule type="expression" priority="1203">
      <formula>$C211="UCM"</formula>
    </cfRule>
    <cfRule type="expression" priority="1204">
      <formula>$C211="UCLA"</formula>
    </cfRule>
  </conditionalFormatting>
  <conditionalFormatting sqref="AK219">
    <cfRule type="expression" priority="1198">
      <formula>$C220="UCM"</formula>
    </cfRule>
    <cfRule type="expression" priority="1199">
      <formula>$C220="UCLA"</formula>
    </cfRule>
    <cfRule type="expression" priority="1197">
      <formula>$C220="M-OP"</formula>
    </cfRule>
  </conditionalFormatting>
  <conditionalFormatting sqref="AK228">
    <cfRule type="expression" priority="1194">
      <formula>$C229="UCLA"</formula>
    </cfRule>
    <cfRule type="expression" priority="1193">
      <formula>$C229="UCM"</formula>
    </cfRule>
    <cfRule type="expression" priority="1192">
      <formula>$C229="M-OP"</formula>
    </cfRule>
  </conditionalFormatting>
  <conditionalFormatting sqref="AK237">
    <cfRule type="expression" priority="1187">
      <formula>$C238="M-OP"</formula>
    </cfRule>
    <cfRule type="expression" priority="1188">
      <formula>$C238="UCM"</formula>
    </cfRule>
    <cfRule type="expression" priority="1189">
      <formula>$C238="UCLA"</formula>
    </cfRule>
  </conditionalFormatting>
  <conditionalFormatting sqref="AK246">
    <cfRule type="expression" priority="1184">
      <formula>$C247="UCLA"</formula>
    </cfRule>
    <cfRule type="expression" priority="1182">
      <formula>$C247="M-OP"</formula>
    </cfRule>
    <cfRule type="expression" priority="1183">
      <formula>$C247="UCM"</formula>
    </cfRule>
  </conditionalFormatting>
  <conditionalFormatting sqref="AK255">
    <cfRule type="expression" priority="1179">
      <formula>$C256="UCLA"</formula>
    </cfRule>
    <cfRule type="expression" priority="1178">
      <formula>$C256="UCM"</formula>
    </cfRule>
    <cfRule type="expression" priority="1177">
      <formula>$C256="M-OP"</formula>
    </cfRule>
  </conditionalFormatting>
  <conditionalFormatting sqref="AK264">
    <cfRule type="expression" priority="1173">
      <formula>$C265="UCM"</formula>
    </cfRule>
    <cfRule type="expression" priority="1172">
      <formula>$C265="M-OP"</formula>
    </cfRule>
    <cfRule type="expression" priority="1174">
      <formula>$C265="UCLA"</formula>
    </cfRule>
  </conditionalFormatting>
  <dataValidations count="31">
    <dataValidation operator="equal" showErrorMessage="1" errorTitle="Account Characters !" error="Account needs to be 6 characters." sqref="I48 I255 I57 I66 I75 I84 I93 I102 I111 I120 I129 I138 I147 I156 I165 I174 I183 I192 I201 I210 I219 I228 I237 I246 I264" xr:uid="{BEBB33E8-32E8-4BEF-9061-E408D6217564}"/>
    <dataValidation type="textLength" operator="equal" allowBlank="1" showInputMessage="1" showErrorMessage="1" errorTitle="Inter Entity!" error="Text 4 characters" sqref="N49 N58 N67 N76 N85 N94 N103 N112 N121 N130 N139 N148 N157 N166 N175 N184 N193 N202 N211 N220 N229 N238 N247 N256 N265" xr:uid="{06B590AB-1BF5-4B8B-8BD5-0FF023704EF3}">
      <formula1>4</formula1>
    </dataValidation>
    <dataValidation type="textLength" operator="equal" allowBlank="1" showInputMessage="1" showErrorMessage="1" errorTitle="Activity" error="Text 6 characters" sqref="M49 M58 M67 M76 M85 M94 M103 M112 M121 M130 M139 M148 M157 M166 M175 M184 M193 M202 M211 M220 M229 M238 M247 M256 M265" xr:uid="{BDBDBDB6-7897-4C5C-8E05-2877E211C381}">
      <formula1>6</formula1>
    </dataValidation>
    <dataValidation type="textLength" operator="equal" allowBlank="1" showInputMessage="1" showErrorMessage="1" errorTitle="Project!" error="Text 10 characters_x000a_" sqref="L49 L58 L67 L76 L85 L94 L103 L112 L121 L130 L139 L148 L157 L166 L175 L184 L193 L202 L211 L220 L229 L238 L247 L256 L265" xr:uid="{3E73C216-E95C-4616-B2F1-7FEAA64B9226}">
      <formula1>10</formula1>
    </dataValidation>
    <dataValidation type="textLength" operator="equal" allowBlank="1" showInputMessage="1" showErrorMessage="1" errorTitle="Program!" error="Text 3 characters" sqref="K49 K58 K67 K76 K85 K94 K103 K112 K121 K130 K139 K148 K157 K166 K175 K184 K193 K202 K211 K220 K229 K238 K247 K256 K265" xr:uid="{797897E6-4587-4A6A-8B0E-0EB7A2728A5A}">
      <formula1>3</formula1>
    </dataValidation>
    <dataValidation type="textLength" operator="equal" showInputMessage="1" showErrorMessage="1" errorTitle="Purpose! " error="Text 2 characters " sqref="J49 J58 J67 J76 J85 J94 J103 J112 J121 J130 J139 J148 J157 J166 J175 J184 J193 J202 J211 J220 J229 J238 J247 J256 J265" xr:uid="{7D7C3CB7-F048-4E28-8276-26F730CCB61B}">
      <formula1>2</formula1>
    </dataValidation>
    <dataValidation type="textLength" operator="equal" allowBlank="1" showInputMessage="1" showErrorMessage="1" errorTitle="Inter Entity!" error="4 characters" sqref="N50:N55 N59:N64 N68:N73 N77:N82 N86:N91 N95:N100 N113:N118 N104:N109 N122:N127 N131:N136 N140:N145 N149:N154 N158:N163 N167:N172 N176:N181 N185:N190 N194:N199 N203:N208 N212:N217 N221:N226 N230:N235 N239:N244 N248:N253 N257:N262 N266:N271" xr:uid="{A136E493-A844-4133-8C77-3BF9A6EE2FA1}">
      <formula1>4</formula1>
    </dataValidation>
    <dataValidation type="textLength" operator="equal" allowBlank="1" showInputMessage="1" showErrorMessage="1" errorTitle="Activity" error="6 characters" sqref="M50:M55 M59:M64 M68:M73 M77:M82 M86:M91 M95:M100 M113:M118 M104:M109 M122:M127 M131:M136 M140:M145 M149:M154 M158:M163 M167:M172 M176:M181 M185:M190 M194:M199 M203:M208 M212:M217 M221:M226 M230:M235 M239:M244 M248:M253 M257:M262 M266:M271" xr:uid="{574E3549-AF4A-40E5-9DC4-28201484570D}">
      <formula1>6</formula1>
    </dataValidation>
    <dataValidation type="textLength" operator="equal" allowBlank="1" showInputMessage="1" showErrorMessage="1" errorTitle="Project!" error="10 characters_x000a_" sqref="L50:L55 L59:L64 L68:L73 L77:L82 L86:L91 L95:L100 L113:L118 L104:L109 L122:L127 L131:L136 L140:L145 L149:L154 L158:L163 L167:L172 L176:L181 L185:L190 L194:L199 L203:L208 L212:L217 L221:L226 L230:L235 L239:L244 L248:L253 L257:L262 L266:L271" xr:uid="{BE5BC4CB-BE4A-4786-A087-C8560F8EE954}">
      <formula1>10</formula1>
    </dataValidation>
    <dataValidation type="textLength" operator="equal" allowBlank="1" showInputMessage="1" showErrorMessage="1" errorTitle="Program!" error="3 characters" sqref="K50:K55 K59:K64 K68:K73 K77:K82 K86:K91 K95:K100 K113:K118 K104:K109 K122:K127 K131:K136 K140:K145 K149:K154 K158:K163 K167:K172 K176:K181 K185:K190 K194:K199 K203:K208 K212:K217 K221:K226 K230:K235 K239:K244 K248:K253 K257:K262 K266:K271" xr:uid="{DBC92CFF-1A68-47ED-A1C4-172EBD0E3BA0}">
      <formula1>3</formula1>
    </dataValidation>
    <dataValidation type="textLength" operator="equal" showInputMessage="1" showErrorMessage="1" errorTitle="Purpose! " error="2 characters" sqref="J50:J55 J59:J64 J68:J73 J77:J82 J86:J91 J95:J100 J113:J118 J104:J109 J122:J127 J131:J136 J140:J145 J149:J154 J158:J163 J167:J172 J176:J181 J185:J190 J194:J199 J203:J208 J212:J217 J221:J226 J230:J235 J239:J244 J248:J253 J257:J262 J266:J271" xr:uid="{465761FF-1E93-4DC9-8600-1636FEA7E682}">
      <formula1>2</formula1>
    </dataValidation>
    <dataValidation type="textLength" operator="equal" showErrorMessage="1" errorTitle="Account!" error="6 characters_x000a_" sqref="I49:I55 I58:I64 I67:I73 I76:I82 I85:I91 I94:I100 I112:I118 I103:I109 I121:I127 I130:I136 I139:I145 I148:I154 I157:I163 I166:I172 I175:I181 I184:I190 I193:I199 I202:I208 I211:I217 I220:I226 I229:I235 I238:I244 I247:I253 I256:I262 I265:I271" xr:uid="{358B69AF-43B5-4FEB-9788-398FCF1DEBD0}">
      <formula1>6</formula1>
    </dataValidation>
    <dataValidation type="textLength" operator="equal" showErrorMessage="1" errorTitle="Department!" error="7 characters" sqref="H49:H55 H58:H64 H67:H73 H76:H82 H85:H91 H94:H100 H112:H118 H103:H109 H121:H127 H130:H136 H139:H145 H148:H154 H157:H163 H166:H172 H175:H181 H184:H190 H193:H199 H202:H208 H211:H217 H220:H226 H229:H235 H238:H244 H247:H253 H256:H262 H265:H271" xr:uid="{20E2646E-21D6-4D00-A821-945189005488}">
      <formula1>7</formula1>
    </dataValidation>
    <dataValidation type="textLength" operator="equal" allowBlank="1" showErrorMessage="1" errorTitle="Fund!" error=" 5 chracters" sqref="G49:G55 G58:G64 G67:G73 G76:G82 G85:G91 G94:G100 G112:G118 G103:G109 G121:G127 G130:G136 G139:G145 G148:G154 G157:G163 G166:G172 G175:G181 G184:G190 G193:G199 G202:G208 G211:G217 G220:G226 G229:G235 G238:G244 G247:G253 G256:G262 G265:G271" xr:uid="{0885C16A-42F7-40C0-A77C-A6A986B876FF}">
      <formula1>5</formula1>
    </dataValidation>
    <dataValidation type="textLength" operator="equal" showErrorMessage="1" errorTitle="Sub Account Characters !" error="Sub Account needs to be 5 characters." sqref="H56 H65 H74 H83 H92 H101 H110 H119 H128 H137 H146 H155 H164 H173 H182 H191 H200 H209 H218 H227 H236 H245 H254 H263" xr:uid="{0BEC5FC3-D37E-4BCC-A517-62C64E0843D4}">
      <formula1>5</formula1>
    </dataValidation>
    <dataValidation type="textLength" operator="equal" showErrorMessage="1" errorTitle="Account Characters !" error="Account needs to be 7 characters." sqref="G56 G65 G74 G83 G92 G101 G110 G119 G128 G137 G146 G155 G164 G173 G182 G191 G200 G209 G218 G227 G236 G245 G254 G263" xr:uid="{16403AE1-9BF4-457C-A1E8-EB4B6A489C33}">
      <formula1>7</formula1>
    </dataValidation>
    <dataValidation type="list" showInputMessage="1" showErrorMessage="1" errorTitle="Wrong Campus !" error="Wrong Campus Used. Please Use The Appropriate Campus From The List." sqref="C49" xr:uid="{65F3C313-DBEB-4AD6-A8B1-BB2270E737B8}">
      <formula1>$D$2:$D$13</formula1>
    </dataValidation>
    <dataValidation allowBlank="1" showInputMessage="1" showErrorMessage="1" promptTitle="Prior Document #" prompt="Please include both the Origin Code and the Document Number." sqref="U49:U55 U58:U64 U67:U73 U76:U82 U85:U91 U94:U100 U103:U109 U112:U118 U121:U127 U130:U136 U139:U145 U148:U154 U157:U163 U166:U172 U175:U181 U184:U190 U193:U199 U202:U208 U211:U217 U220:U226 U229:U235 U238:U244 U247:U253 U256:U262 U265:U271" xr:uid="{F04BF058-6422-47C4-91E3-F107F473FB3A}"/>
    <dataValidation allowBlank="1" showInputMessage="1" showErrorMessage="1" promptTitle="Contact Person" prompt="The contact person should be the person who provides you the Full Accounting Unit (FAU) for his or her campus." sqref="Y49:Y55 Y58:Y64 Y67:Y73 Y76:Y82 Y85:Y91 Y94:Y100 Y103:Y109 Y112:Y118 Y121:Y127 Y130:Y136 Y139:Y145 Y148:Y154 Y157:Y163 Y166:Y172 Y175:Y181 Y184:Y190 Y193:Y199 Y202:Y208 Y211:Y217 Y220:Y226 Y229:Y235 Y238:Y244 Y247:Y253 Y256:Y262 Y265:Y271" xr:uid="{A79865B1-AB46-4E46-B09D-E1EF4593EF13}"/>
    <dataValidation allowBlank="1" showInputMessage="1" showErrorMessage="1" promptTitle="Last Name" prompt="Please use Capital Letters." sqref="F38:J38" xr:uid="{5870F366-7A8F-430C-B29E-E2FFE601465F}"/>
    <dataValidation allowBlank="1" showInputMessage="1" showErrorMessage="1" promptTitle="First Name" prompt="Please use Capital Letters._x000a_" sqref="F36:J36" xr:uid="{865AD866-090C-4BF2-925F-278A9C472A42}"/>
    <dataValidation type="textLength" allowBlank="1" showInputMessage="1" showErrorMessage="1" errorTitle="Middle Name Error !" error="Please enter entire Middle Name or enter 00 if you don't have one." promptTitle="Middle Name" prompt="Please use Capital Letters, and enter entire Middle Name. If you don't have a Middle Name, input the number 00." sqref="F37:J37" xr:uid="{D0B7BBC9-ABCD-4AFB-A19F-EF1F0337E5B3}">
      <formula1>2</formula1>
      <formula2>20</formula2>
    </dataValidation>
    <dataValidation type="textLength" operator="equal" allowBlank="1" showInputMessage="1" showErrorMessage="1" errorTitle="Phone Number Format !" error="Input numbers including area code, but no parentheses or hyphens, it's already formatted as a phone number format - The text length should equal 10 characters." sqref="F39:J39 Z49:Z55 Z58:Z64 Z67:Z73 Z76:Z82 Z85:Z91 Z94:Z100 Z103:Z109 Z112:Z118 Z121:Z127 Z130:Z136 Z139:Z145 Z148:Z154 Z157:Z163 Z166:Z172 Z175:Z181 Z184:Z190 Z193:Z199 Z202:Z208 Z211:Z217 Z220:Z226 Z229:Z235 Z238:Z244 Z247:Z253 Z256:Z262 Z265:Z271" xr:uid="{EBEFB46B-E10E-470E-8CF9-B73E2B61D7AB}">
      <formula1>10</formula1>
    </dataValidation>
    <dataValidation type="textLength" showInputMessage="1" showErrorMessage="1" errorTitle="Description Characters !" error="Description is limited to 40 characters." sqref="Q49" xr:uid="{3FF2AE2C-9221-4FC4-A9BF-71F23335FF25}">
      <formula1>0</formula1>
      <formula2>40</formula2>
    </dataValidation>
    <dataValidation type="list" showInputMessage="1" showErrorMessage="1" errorTitle="Wrong Chart Used !" error="Wrong Chart Used, Please Use The Appropriate Chart From The List." sqref="F49:F55 F103:F109 F67:F73 F76:F82 F85:F91 F94:F100 F112:F118 F121:F127 F130:F136 F139:F145 F148:F154 F157:F163 F166:F172 F175:F181 F184:F190 F193:F199 F202:F208 F211:F217 F220:F226 F229:F235 F238:F244 F247:F253 F256:F262 F265:F271 F58:F64" xr:uid="{6C8B1332-C687-4B55-A144-F5DE70D8AA64}">
      <formula1>Chart</formula1>
    </dataValidation>
    <dataValidation type="textLength" allowBlank="1" showErrorMessage="1" errorTitle="Error" error="Reference is limited to 8 characters" sqref="AB1" xr:uid="{DEE5791F-F2D1-49AB-BD03-4633F1D4B986}">
      <formula1>0</formula1>
      <formula2>15</formula2>
    </dataValidation>
    <dataValidation type="textLength" allowBlank="1" showErrorMessage="1" errorTitle="Reference Characters ! " error="Reference is limited to 8 characters." sqref="Y48:AA48 T48 T56:T57 T65:T66 T74:T75 T83:T84 T92:T93 T101:T102 T110:T111 T119:T120 T128:T129 T137:T138 T146:T147 T155:T156 T164:T165 T173:T174 T182:T183 T191:T192 T200:T201 T209:T210 T218:T219 T227:T228 T236:T237 T245:T246 T254:T255 T263:T264" xr:uid="{05F911A8-D967-4605-9A97-30963504CED1}">
      <formula1>0</formula1>
      <formula2>8</formula2>
    </dataValidation>
    <dataValidation type="textLength" allowBlank="1" showErrorMessage="1" errorTitle="Error" error="Description is limited to 40 characters" sqref="Q48 Q50:Q271" xr:uid="{06370F52-F284-4C6C-B229-33D9687AB537}">
      <formula1>0</formula1>
      <formula2>40</formula2>
    </dataValidation>
    <dataValidation type="textLength" operator="equal" showErrorMessage="1" errorTitle="Object Code Characters !" error="Object Code needs to be 4 characters." sqref="I56 I65 I74 I83 I92 I101 I110 I119 I128 I137 I146 I155 I164 I173 I182 I191 I200 I209 I218 I227 I236 I245 I254 I263" xr:uid="{590C2367-338F-431A-A2E8-A8FAA32F7F68}">
      <formula1>4</formula1>
    </dataValidation>
    <dataValidation type="list" showInputMessage="1" showErrorMessage="1" errorTitle="Wrong Campus !" error="Wrong Campus Used. Please Use The Appropriate Campus From The List." sqref="C94 C67 C76 C112 C85 C148 C130 C103 C121 C175 C157 C166 C139 C202 C220 C184 C193 C238 C211 C247 C229 C256 C265 C58" xr:uid="{C8DD7BBB-BB8C-4007-8697-57FDB3180BC5}">
      <formula1>$D$2:$D$12</formula1>
    </dataValidation>
    <dataValidation type="list" allowBlank="1" showInputMessage="1" showErrorMessage="1" sqref="F41:J41" xr:uid="{0D074248-DF5D-42A0-B76C-E2E1F3BA0379}">
      <formula1>$Q$1:$Q$27</formula1>
    </dataValidation>
  </dataValidations>
  <hyperlinks>
    <hyperlink ref="F40" r:id="rId1" xr:uid="{749D97B5-42B0-4F96-A112-9FF6794C099A}"/>
  </hyperlinks>
  <pageMargins left="0.25" right="0.25" top="0.75" bottom="0.75" header="0.3" footer="0.3"/>
  <pageSetup paperSize="5" scale="24"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43"/>
  <sheetViews>
    <sheetView showGridLines="0" zoomScale="90" zoomScaleNormal="90" workbookViewId="0">
      <selection activeCell="E18" sqref="E18"/>
    </sheetView>
  </sheetViews>
  <sheetFormatPr defaultColWidth="9.140625" defaultRowHeight="15"/>
  <cols>
    <col min="1" max="1" width="37.5703125" style="55" customWidth="1"/>
    <col min="2" max="2" width="23.28515625" style="55" customWidth="1"/>
    <col min="3" max="3" width="14.5703125" style="55" customWidth="1"/>
    <col min="4" max="4" width="23" style="55" customWidth="1"/>
    <col min="5" max="6" width="23.140625" style="55" bestFit="1" customWidth="1"/>
    <col min="7" max="7" width="18.42578125" style="55" customWidth="1"/>
    <col min="8" max="8" width="21.140625" style="55" customWidth="1"/>
    <col min="9" max="9" width="19.5703125" style="55" bestFit="1" customWidth="1"/>
    <col min="10" max="10" width="16.85546875" style="55" customWidth="1"/>
    <col min="11" max="12" width="15.28515625" style="55" customWidth="1"/>
    <col min="13" max="13" width="16.140625" style="55" customWidth="1"/>
    <col min="14" max="16384" width="9.140625" style="55"/>
  </cols>
  <sheetData>
    <row r="1" spans="1:15" ht="23.25">
      <c r="C1" s="227" t="s">
        <v>288</v>
      </c>
    </row>
    <row r="2" spans="1:15" ht="15.75" thickBot="1">
      <c r="F2" s="201"/>
    </row>
    <row r="3" spans="1:15">
      <c r="A3" s="228" t="s">
        <v>117</v>
      </c>
      <c r="B3" s="238"/>
      <c r="C3" s="238"/>
      <c r="F3" s="230" t="s">
        <v>287</v>
      </c>
      <c r="G3" s="231"/>
      <c r="H3" s="231"/>
      <c r="I3" s="231"/>
      <c r="J3" s="231"/>
      <c r="K3" s="231"/>
      <c r="L3" s="231"/>
      <c r="M3" s="232"/>
      <c r="N3" s="226"/>
      <c r="O3" s="226"/>
    </row>
    <row r="4" spans="1:15">
      <c r="A4" s="233" t="s">
        <v>118</v>
      </c>
      <c r="B4" s="238"/>
      <c r="C4" s="238"/>
      <c r="E4" s="214"/>
      <c r="F4" s="230" t="s">
        <v>319</v>
      </c>
      <c r="G4" s="226"/>
      <c r="H4" s="226"/>
      <c r="I4" s="226"/>
      <c r="J4" s="226"/>
      <c r="K4" s="226"/>
      <c r="L4" s="226"/>
      <c r="M4" s="229"/>
      <c r="N4" s="226"/>
      <c r="O4" s="226"/>
    </row>
    <row r="5" spans="1:15" ht="15.75" thickBot="1">
      <c r="A5" s="234" t="s">
        <v>274</v>
      </c>
      <c r="B5" s="238"/>
      <c r="C5" s="238"/>
      <c r="F5" s="235" t="s">
        <v>286</v>
      </c>
      <c r="G5" s="236"/>
      <c r="H5" s="236"/>
      <c r="I5" s="236"/>
      <c r="J5" s="236"/>
      <c r="K5" s="236"/>
      <c r="L5" s="236"/>
      <c r="M5" s="237"/>
      <c r="N5" s="226"/>
      <c r="O5" s="226"/>
    </row>
    <row r="6" spans="1:15" ht="15.75" thickBot="1">
      <c r="A6" s="238"/>
      <c r="B6" s="226"/>
      <c r="C6" s="226"/>
      <c r="D6" s="226"/>
      <c r="E6" s="226"/>
      <c r="F6" s="226"/>
      <c r="G6" s="226"/>
      <c r="H6" s="226"/>
      <c r="I6" s="226"/>
      <c r="J6" s="226"/>
      <c r="K6" s="226"/>
      <c r="L6" s="226"/>
      <c r="M6" s="226"/>
      <c r="N6" s="226"/>
      <c r="O6" s="226"/>
    </row>
    <row r="7" spans="1:15">
      <c r="A7" s="239" t="s">
        <v>105</v>
      </c>
      <c r="B7" s="231" t="s">
        <v>106</v>
      </c>
      <c r="C7" s="231" t="s">
        <v>36</v>
      </c>
      <c r="D7" s="231" t="s">
        <v>37</v>
      </c>
      <c r="E7" s="231" t="s">
        <v>38</v>
      </c>
      <c r="F7" s="231" t="s">
        <v>107</v>
      </c>
      <c r="G7" s="231" t="s">
        <v>108</v>
      </c>
      <c r="H7" s="231"/>
      <c r="I7" s="231"/>
      <c r="J7" s="231"/>
      <c r="K7" s="231"/>
      <c r="L7" s="231"/>
      <c r="M7" s="232"/>
      <c r="N7" s="240"/>
      <c r="O7" s="226"/>
    </row>
    <row r="8" spans="1:15">
      <c r="A8" s="240"/>
      <c r="B8" s="241" t="s">
        <v>109</v>
      </c>
      <c r="C8" s="241" t="s">
        <v>109</v>
      </c>
      <c r="D8" s="241" t="s">
        <v>109</v>
      </c>
      <c r="E8" s="241" t="s">
        <v>109</v>
      </c>
      <c r="F8" s="226" t="s">
        <v>110</v>
      </c>
      <c r="G8" s="226" t="s">
        <v>110</v>
      </c>
      <c r="H8" s="226"/>
      <c r="I8" s="226"/>
      <c r="J8" s="226"/>
      <c r="K8" s="226"/>
      <c r="L8" s="226"/>
      <c r="M8" s="229"/>
      <c r="N8" s="240"/>
      <c r="O8" s="226"/>
    </row>
    <row r="9" spans="1:15" ht="15.75" thickBot="1">
      <c r="A9" s="242"/>
      <c r="B9" s="243" t="s">
        <v>111</v>
      </c>
      <c r="C9" s="243" t="s">
        <v>111</v>
      </c>
      <c r="D9" s="243" t="s">
        <v>111</v>
      </c>
      <c r="E9" s="243" t="s">
        <v>285</v>
      </c>
      <c r="F9" s="243" t="s">
        <v>112</v>
      </c>
      <c r="G9" s="243" t="s">
        <v>112</v>
      </c>
      <c r="H9" s="243"/>
      <c r="I9" s="243"/>
      <c r="J9" s="243"/>
      <c r="K9" s="243"/>
      <c r="L9" s="243"/>
      <c r="M9" s="244"/>
      <c r="N9" s="245"/>
      <c r="O9" s="246"/>
    </row>
    <row r="10" spans="1:15">
      <c r="A10" s="239" t="s">
        <v>216</v>
      </c>
      <c r="B10" s="247" t="s">
        <v>207</v>
      </c>
      <c r="C10" s="247" t="s">
        <v>47</v>
      </c>
      <c r="D10" s="247" t="s">
        <v>203</v>
      </c>
      <c r="E10" s="247" t="s">
        <v>204</v>
      </c>
      <c r="F10" s="247" t="s">
        <v>205</v>
      </c>
      <c r="G10" s="247" t="s">
        <v>206</v>
      </c>
      <c r="H10" s="247" t="s">
        <v>44</v>
      </c>
      <c r="I10" s="247" t="s">
        <v>245</v>
      </c>
      <c r="J10" s="247"/>
      <c r="K10" s="247"/>
      <c r="L10" s="247"/>
      <c r="M10" s="248"/>
      <c r="N10" s="240"/>
      <c r="O10" s="226"/>
    </row>
    <row r="11" spans="1:15">
      <c r="A11" s="249"/>
      <c r="B11" s="241" t="s">
        <v>110</v>
      </c>
      <c r="C11" s="241" t="s">
        <v>109</v>
      </c>
      <c r="D11" s="241" t="s">
        <v>109</v>
      </c>
      <c r="E11" s="241" t="s">
        <v>109</v>
      </c>
      <c r="F11" s="241" t="s">
        <v>233</v>
      </c>
      <c r="G11" s="241" t="s">
        <v>109</v>
      </c>
      <c r="H11" s="241" t="s">
        <v>109</v>
      </c>
      <c r="I11" s="241" t="s">
        <v>231</v>
      </c>
      <c r="J11" s="241"/>
      <c r="K11" s="241"/>
      <c r="L11" s="241"/>
      <c r="M11" s="250"/>
      <c r="N11" s="240"/>
      <c r="O11" s="226"/>
    </row>
    <row r="12" spans="1:15" ht="15.75" thickBot="1">
      <c r="A12" s="242"/>
      <c r="B12" s="243" t="s">
        <v>111</v>
      </c>
      <c r="C12" s="243" t="s">
        <v>111</v>
      </c>
      <c r="D12" s="243" t="s">
        <v>111</v>
      </c>
      <c r="E12" s="243" t="s">
        <v>111</v>
      </c>
      <c r="F12" s="243" t="s">
        <v>111</v>
      </c>
      <c r="G12" s="243" t="s">
        <v>112</v>
      </c>
      <c r="H12" s="243" t="s">
        <v>111</v>
      </c>
      <c r="I12" s="243" t="s">
        <v>112</v>
      </c>
      <c r="J12" s="243"/>
      <c r="K12" s="243"/>
      <c r="L12" s="243"/>
      <c r="M12" s="244"/>
      <c r="N12" s="245"/>
      <c r="O12" s="246"/>
    </row>
    <row r="13" spans="1:15">
      <c r="A13" s="239" t="s">
        <v>381</v>
      </c>
      <c r="B13" s="247" t="s">
        <v>354</v>
      </c>
      <c r="C13" s="247" t="s">
        <v>36</v>
      </c>
      <c r="D13" s="247" t="s">
        <v>378</v>
      </c>
      <c r="E13" s="247" t="s">
        <v>40</v>
      </c>
      <c r="F13" s="247" t="s">
        <v>379</v>
      </c>
      <c r="G13" s="247" t="s">
        <v>341</v>
      </c>
      <c r="H13" s="247" t="s">
        <v>355</v>
      </c>
      <c r="I13" s="247" t="s">
        <v>43</v>
      </c>
      <c r="J13" s="247" t="s">
        <v>380</v>
      </c>
      <c r="K13" s="247" t="s">
        <v>350</v>
      </c>
      <c r="L13" s="247" t="s">
        <v>351</v>
      </c>
      <c r="M13" s="232"/>
      <c r="N13" s="240"/>
      <c r="O13" s="226"/>
    </row>
    <row r="14" spans="1:15">
      <c r="A14" s="240"/>
      <c r="B14" s="241" t="s">
        <v>109</v>
      </c>
      <c r="C14" s="241" t="s">
        <v>110</v>
      </c>
      <c r="D14" s="241" t="s">
        <v>110</v>
      </c>
      <c r="E14" s="241" t="s">
        <v>109</v>
      </c>
      <c r="F14" s="241" t="s">
        <v>109</v>
      </c>
      <c r="G14" s="241" t="s">
        <v>109</v>
      </c>
      <c r="H14" s="241" t="s">
        <v>208</v>
      </c>
      <c r="I14" s="241" t="s">
        <v>109</v>
      </c>
      <c r="J14" s="241" t="s">
        <v>109</v>
      </c>
      <c r="K14" s="241" t="s">
        <v>109</v>
      </c>
      <c r="L14" s="241" t="s">
        <v>109</v>
      </c>
      <c r="M14" s="229"/>
      <c r="N14" s="240"/>
      <c r="O14" s="226"/>
    </row>
    <row r="15" spans="1:15" ht="15.75" thickBot="1">
      <c r="A15" s="242"/>
      <c r="B15" s="243" t="s">
        <v>111</v>
      </c>
      <c r="C15" s="243" t="s">
        <v>111</v>
      </c>
      <c r="D15" s="243" t="s">
        <v>111</v>
      </c>
      <c r="E15" s="243" t="s">
        <v>111</v>
      </c>
      <c r="F15" s="243" t="s">
        <v>111</v>
      </c>
      <c r="G15" s="243" t="s">
        <v>111</v>
      </c>
      <c r="H15" s="243" t="s">
        <v>111</v>
      </c>
      <c r="I15" s="243" t="s">
        <v>111</v>
      </c>
      <c r="J15" s="243" t="s">
        <v>111</v>
      </c>
      <c r="K15" s="243" t="s">
        <v>343</v>
      </c>
      <c r="L15" s="243" t="s">
        <v>343</v>
      </c>
      <c r="M15" s="244"/>
      <c r="N15" s="245"/>
      <c r="O15" s="246"/>
    </row>
    <row r="16" spans="1:15">
      <c r="A16" s="239" t="s">
        <v>113</v>
      </c>
      <c r="B16" s="231" t="s">
        <v>40</v>
      </c>
      <c r="C16" s="231" t="s">
        <v>41</v>
      </c>
      <c r="D16" s="231" t="s">
        <v>36</v>
      </c>
      <c r="E16" s="247" t="s">
        <v>182</v>
      </c>
      <c r="F16" s="231" t="s">
        <v>42</v>
      </c>
      <c r="G16" s="231" t="s">
        <v>39</v>
      </c>
      <c r="H16" s="247" t="s">
        <v>181</v>
      </c>
      <c r="I16" s="247"/>
      <c r="J16" s="247"/>
      <c r="K16" s="247"/>
      <c r="L16" s="247"/>
      <c r="M16" s="248"/>
      <c r="N16" s="240"/>
      <c r="O16" s="226"/>
    </row>
    <row r="17" spans="1:16">
      <c r="A17" s="240"/>
      <c r="B17" s="241" t="s">
        <v>109</v>
      </c>
      <c r="C17" s="226" t="s">
        <v>110</v>
      </c>
      <c r="D17" s="241" t="s">
        <v>109</v>
      </c>
      <c r="E17" s="226"/>
      <c r="F17" s="241" t="s">
        <v>109</v>
      </c>
      <c r="G17" s="241" t="s">
        <v>109</v>
      </c>
      <c r="H17" s="241" t="s">
        <v>208</v>
      </c>
      <c r="I17" s="241"/>
      <c r="J17" s="241"/>
      <c r="K17" s="241"/>
      <c r="L17" s="241"/>
      <c r="M17" s="229"/>
      <c r="N17" s="240"/>
      <c r="O17" s="226"/>
    </row>
    <row r="18" spans="1:16" ht="15.75" thickBot="1">
      <c r="A18" s="242"/>
      <c r="B18" s="243" t="s">
        <v>111</v>
      </c>
      <c r="C18" s="243" t="s">
        <v>112</v>
      </c>
      <c r="D18" s="243" t="s">
        <v>111</v>
      </c>
      <c r="E18" s="243" t="s">
        <v>112</v>
      </c>
      <c r="F18" s="243" t="s">
        <v>111</v>
      </c>
      <c r="G18" s="243" t="s">
        <v>111</v>
      </c>
      <c r="H18" s="243" t="s">
        <v>112</v>
      </c>
      <c r="I18" s="243"/>
      <c r="J18" s="243"/>
      <c r="K18" s="243"/>
      <c r="L18" s="243"/>
      <c r="M18" s="244"/>
      <c r="N18" s="245"/>
      <c r="O18" s="246"/>
    </row>
    <row r="19" spans="1:16">
      <c r="A19" s="239" t="s">
        <v>376</v>
      </c>
      <c r="B19" s="231" t="s">
        <v>354</v>
      </c>
      <c r="C19" s="231" t="s">
        <v>36</v>
      </c>
      <c r="D19" s="231" t="s">
        <v>43</v>
      </c>
      <c r="E19" s="231" t="s">
        <v>40</v>
      </c>
      <c r="F19" s="231" t="s">
        <v>360</v>
      </c>
      <c r="G19" s="231" t="s">
        <v>341</v>
      </c>
      <c r="H19" s="231" t="s">
        <v>355</v>
      </c>
      <c r="I19" s="231" t="s">
        <v>361</v>
      </c>
      <c r="J19" s="231" t="s">
        <v>362</v>
      </c>
      <c r="K19" s="231"/>
      <c r="L19" s="231"/>
      <c r="M19" s="232"/>
      <c r="N19" s="240"/>
      <c r="O19" s="226"/>
      <c r="P19" s="226"/>
    </row>
    <row r="20" spans="1:16">
      <c r="A20" s="240"/>
      <c r="B20" s="241" t="s">
        <v>110</v>
      </c>
      <c r="C20" s="226" t="s">
        <v>110</v>
      </c>
      <c r="D20" s="241" t="s">
        <v>110</v>
      </c>
      <c r="E20" s="241" t="s">
        <v>110</v>
      </c>
      <c r="F20" s="226" t="s">
        <v>110</v>
      </c>
      <c r="G20" s="226" t="s">
        <v>110</v>
      </c>
      <c r="H20" s="226" t="s">
        <v>208</v>
      </c>
      <c r="I20" s="226" t="s">
        <v>231</v>
      </c>
      <c r="J20" s="226" t="s">
        <v>231</v>
      </c>
      <c r="K20" s="226"/>
      <c r="L20" s="226"/>
      <c r="M20" s="229"/>
      <c r="N20" s="240"/>
      <c r="O20" s="226"/>
    </row>
    <row r="21" spans="1:16" ht="15.75" thickBot="1">
      <c r="A21" s="242"/>
      <c r="B21" s="243" t="s">
        <v>111</v>
      </c>
      <c r="C21" s="243" t="s">
        <v>111</v>
      </c>
      <c r="D21" s="243" t="s">
        <v>111</v>
      </c>
      <c r="E21" s="243" t="s">
        <v>111</v>
      </c>
      <c r="F21" s="243" t="s">
        <v>111</v>
      </c>
      <c r="G21" s="243" t="s">
        <v>111</v>
      </c>
      <c r="H21" s="243" t="s">
        <v>111</v>
      </c>
      <c r="I21" s="243" t="s">
        <v>112</v>
      </c>
      <c r="J21" s="243" t="s">
        <v>112</v>
      </c>
      <c r="K21" s="243"/>
      <c r="L21" s="243"/>
      <c r="M21" s="244"/>
      <c r="N21" s="245"/>
      <c r="O21" s="246"/>
    </row>
    <row r="22" spans="1:16">
      <c r="A22" s="239" t="s">
        <v>184</v>
      </c>
      <c r="B22" s="247" t="s">
        <v>338</v>
      </c>
      <c r="C22" s="247" t="s">
        <v>36</v>
      </c>
      <c r="D22" s="247" t="s">
        <v>339</v>
      </c>
      <c r="E22" s="231" t="s">
        <v>40</v>
      </c>
      <c r="F22" s="247" t="s">
        <v>340</v>
      </c>
      <c r="G22" s="247" t="s">
        <v>341</v>
      </c>
      <c r="H22" s="247" t="s">
        <v>342</v>
      </c>
      <c r="I22" s="247" t="s">
        <v>205</v>
      </c>
      <c r="J22" s="247" t="s">
        <v>43</v>
      </c>
      <c r="K22" s="247" t="s">
        <v>349</v>
      </c>
      <c r="L22" s="247" t="s">
        <v>350</v>
      </c>
      <c r="M22" s="247" t="s">
        <v>351</v>
      </c>
      <c r="N22" s="240"/>
      <c r="O22" s="226"/>
      <c r="P22" s="226"/>
    </row>
    <row r="23" spans="1:16">
      <c r="A23" s="240"/>
      <c r="B23" s="241" t="s">
        <v>109</v>
      </c>
      <c r="C23" s="241" t="s">
        <v>110</v>
      </c>
      <c r="D23" s="241" t="s">
        <v>109</v>
      </c>
      <c r="E23" s="241" t="s">
        <v>109</v>
      </c>
      <c r="F23" s="241" t="s">
        <v>109</v>
      </c>
      <c r="G23" s="241" t="s">
        <v>110</v>
      </c>
      <c r="H23" s="241" t="s">
        <v>110</v>
      </c>
      <c r="I23" s="241" t="s">
        <v>353</v>
      </c>
      <c r="J23" s="241" t="s">
        <v>231</v>
      </c>
      <c r="K23" s="241" t="s">
        <v>353</v>
      </c>
      <c r="L23" s="241" t="s">
        <v>353</v>
      </c>
      <c r="M23" s="241" t="s">
        <v>353</v>
      </c>
      <c r="N23" s="240"/>
      <c r="O23" s="226"/>
    </row>
    <row r="24" spans="1:16" ht="15.75" thickBot="1">
      <c r="A24" s="242"/>
      <c r="B24" s="243" t="s">
        <v>111</v>
      </c>
      <c r="C24" s="243" t="s">
        <v>111</v>
      </c>
      <c r="D24" s="243" t="s">
        <v>111</v>
      </c>
      <c r="E24" s="243" t="s">
        <v>111</v>
      </c>
      <c r="F24" s="243" t="s">
        <v>111</v>
      </c>
      <c r="G24" s="243" t="s">
        <v>112</v>
      </c>
      <c r="H24" s="243" t="s">
        <v>112</v>
      </c>
      <c r="I24" s="243" t="s">
        <v>112</v>
      </c>
      <c r="J24" s="243" t="s">
        <v>112</v>
      </c>
      <c r="K24" s="243" t="s">
        <v>112</v>
      </c>
      <c r="L24" s="243" t="s">
        <v>112</v>
      </c>
      <c r="M24" s="243" t="s">
        <v>112</v>
      </c>
      <c r="N24" s="245"/>
      <c r="O24" s="246"/>
    </row>
    <row r="25" spans="1:16">
      <c r="A25" s="239" t="s">
        <v>185</v>
      </c>
      <c r="B25" s="231" t="s">
        <v>36</v>
      </c>
      <c r="C25" s="231" t="s">
        <v>45</v>
      </c>
      <c r="D25" s="231" t="s">
        <v>40</v>
      </c>
      <c r="E25" s="231" t="s">
        <v>38</v>
      </c>
      <c r="F25" s="247" t="s">
        <v>183</v>
      </c>
      <c r="G25" s="247" t="s">
        <v>246</v>
      </c>
      <c r="H25" s="231"/>
      <c r="I25" s="231"/>
      <c r="J25" s="231"/>
      <c r="K25" s="231"/>
      <c r="L25" s="231"/>
      <c r="M25" s="232"/>
      <c r="N25" s="240"/>
      <c r="O25" s="226"/>
    </row>
    <row r="26" spans="1:16">
      <c r="A26" s="240"/>
      <c r="B26" s="241" t="s">
        <v>109</v>
      </c>
      <c r="C26" s="241" t="s">
        <v>109</v>
      </c>
      <c r="D26" s="241" t="s">
        <v>233</v>
      </c>
      <c r="E26" s="241" t="s">
        <v>109</v>
      </c>
      <c r="F26" s="226" t="s">
        <v>110</v>
      </c>
      <c r="G26" s="226" t="s">
        <v>110</v>
      </c>
      <c r="H26" s="226"/>
      <c r="I26" s="226"/>
      <c r="J26" s="226"/>
      <c r="K26" s="226"/>
      <c r="L26" s="226"/>
      <c r="M26" s="229"/>
      <c r="N26" s="240"/>
      <c r="O26" s="226"/>
    </row>
    <row r="27" spans="1:16" ht="15.75" thickBot="1">
      <c r="A27" s="242"/>
      <c r="B27" s="243" t="s">
        <v>111</v>
      </c>
      <c r="C27" s="243" t="s">
        <v>111</v>
      </c>
      <c r="D27" s="243" t="s">
        <v>111</v>
      </c>
      <c r="E27" s="243" t="s">
        <v>112</v>
      </c>
      <c r="F27" s="243" t="s">
        <v>112</v>
      </c>
      <c r="G27" s="243" t="s">
        <v>112</v>
      </c>
      <c r="H27" s="243"/>
      <c r="I27" s="243"/>
      <c r="J27" s="243"/>
      <c r="K27" s="243"/>
      <c r="L27" s="243"/>
      <c r="M27" s="244"/>
      <c r="N27" s="245"/>
      <c r="O27" s="246"/>
    </row>
    <row r="28" spans="1:16">
      <c r="A28" s="239" t="s">
        <v>377</v>
      </c>
      <c r="B28" s="231" t="s">
        <v>40</v>
      </c>
      <c r="C28" s="231" t="s">
        <v>36</v>
      </c>
      <c r="D28" s="231" t="s">
        <v>46</v>
      </c>
      <c r="E28" s="247" t="s">
        <v>39</v>
      </c>
      <c r="F28" s="247" t="s">
        <v>370</v>
      </c>
      <c r="G28" s="231" t="s">
        <v>371</v>
      </c>
      <c r="H28" s="231" t="s">
        <v>372</v>
      </c>
      <c r="I28" s="231" t="s">
        <v>273</v>
      </c>
      <c r="J28" s="231"/>
      <c r="K28" s="231"/>
      <c r="L28" s="231"/>
      <c r="M28" s="232"/>
      <c r="N28" s="240"/>
      <c r="O28" s="226"/>
    </row>
    <row r="29" spans="1:16">
      <c r="A29" s="240"/>
      <c r="B29" s="241" t="s">
        <v>109</v>
      </c>
      <c r="C29" s="241" t="s">
        <v>109</v>
      </c>
      <c r="D29" s="241" t="s">
        <v>109</v>
      </c>
      <c r="E29" s="241" t="s">
        <v>109</v>
      </c>
      <c r="F29" s="226" t="s">
        <v>110</v>
      </c>
      <c r="G29" s="226" t="s">
        <v>110</v>
      </c>
      <c r="H29" s="226" t="s">
        <v>110</v>
      </c>
      <c r="I29" s="226" t="s">
        <v>110</v>
      </c>
      <c r="J29" s="226"/>
      <c r="K29" s="226"/>
      <c r="L29" s="226"/>
      <c r="M29" s="229"/>
      <c r="N29" s="240"/>
      <c r="O29" s="226"/>
    </row>
    <row r="30" spans="1:16" ht="15.75" thickBot="1">
      <c r="A30" s="242"/>
      <c r="B30" s="243" t="s">
        <v>111</v>
      </c>
      <c r="C30" s="243" t="s">
        <v>111</v>
      </c>
      <c r="D30" s="243" t="s">
        <v>111</v>
      </c>
      <c r="E30" s="243" t="s">
        <v>111</v>
      </c>
      <c r="F30" s="243" t="s">
        <v>112</v>
      </c>
      <c r="G30" s="243" t="s">
        <v>112</v>
      </c>
      <c r="H30" s="243" t="s">
        <v>112</v>
      </c>
      <c r="I30" s="243" t="s">
        <v>114</v>
      </c>
      <c r="J30" s="243"/>
      <c r="K30" s="243"/>
      <c r="L30" s="243"/>
      <c r="M30" s="244"/>
      <c r="N30" s="245"/>
      <c r="O30" s="246"/>
    </row>
    <row r="31" spans="1:16">
      <c r="A31" s="239" t="s">
        <v>240</v>
      </c>
      <c r="B31" s="247" t="s">
        <v>239</v>
      </c>
      <c r="C31" s="231" t="s">
        <v>36</v>
      </c>
      <c r="D31" s="231" t="s">
        <v>42</v>
      </c>
      <c r="E31" s="231" t="s">
        <v>39</v>
      </c>
      <c r="F31" s="247" t="s">
        <v>180</v>
      </c>
      <c r="G31" s="247" t="s">
        <v>181</v>
      </c>
      <c r="H31" s="247" t="s">
        <v>182</v>
      </c>
      <c r="I31" s="247"/>
      <c r="J31" s="247"/>
      <c r="K31" s="247"/>
      <c r="L31" s="247"/>
      <c r="M31" s="248"/>
      <c r="N31" s="240"/>
      <c r="O31" s="226"/>
    </row>
    <row r="32" spans="1:16">
      <c r="A32" s="240"/>
      <c r="B32" s="241" t="s">
        <v>233</v>
      </c>
      <c r="C32" s="241" t="s">
        <v>109</v>
      </c>
      <c r="D32" s="241" t="s">
        <v>109</v>
      </c>
      <c r="E32" s="241" t="s">
        <v>233</v>
      </c>
      <c r="F32" s="226" t="s">
        <v>110</v>
      </c>
      <c r="G32" s="226" t="s">
        <v>110</v>
      </c>
      <c r="H32" s="241" t="s">
        <v>208</v>
      </c>
      <c r="I32" s="241"/>
      <c r="J32" s="241"/>
      <c r="K32" s="241"/>
      <c r="L32" s="241"/>
      <c r="M32" s="229"/>
      <c r="N32" s="240"/>
      <c r="O32" s="226"/>
    </row>
    <row r="33" spans="1:15" ht="15.75" thickBot="1">
      <c r="A33" s="242"/>
      <c r="B33" s="243" t="s">
        <v>111</v>
      </c>
      <c r="C33" s="243" t="s">
        <v>112</v>
      </c>
      <c r="D33" s="243" t="s">
        <v>112</v>
      </c>
      <c r="E33" s="243" t="s">
        <v>111</v>
      </c>
      <c r="F33" s="243" t="s">
        <v>112</v>
      </c>
      <c r="G33" s="243" t="s">
        <v>112</v>
      </c>
      <c r="H33" s="243" t="s">
        <v>112</v>
      </c>
      <c r="I33" s="243"/>
      <c r="J33" s="243"/>
      <c r="K33" s="243"/>
      <c r="L33" s="243"/>
      <c r="M33" s="244"/>
      <c r="N33" s="245"/>
      <c r="O33" s="246"/>
    </row>
    <row r="34" spans="1:15">
      <c r="A34" s="239" t="s">
        <v>115</v>
      </c>
      <c r="B34" s="257" t="s">
        <v>354</v>
      </c>
      <c r="C34" s="257" t="s">
        <v>36</v>
      </c>
      <c r="D34" s="257" t="s">
        <v>339</v>
      </c>
      <c r="E34" s="247" t="s">
        <v>40</v>
      </c>
      <c r="F34" s="257" t="s">
        <v>44</v>
      </c>
      <c r="G34" s="247" t="s">
        <v>341</v>
      </c>
      <c r="H34" s="247" t="s">
        <v>355</v>
      </c>
      <c r="I34" s="247" t="s">
        <v>356</v>
      </c>
      <c r="J34" s="247" t="s">
        <v>357</v>
      </c>
      <c r="K34" s="247" t="s">
        <v>358</v>
      </c>
      <c r="L34" s="247" t="s">
        <v>350</v>
      </c>
      <c r="M34" s="247" t="s">
        <v>351</v>
      </c>
      <c r="N34" s="240"/>
      <c r="O34" s="226"/>
    </row>
    <row r="35" spans="1:15">
      <c r="A35" s="240"/>
      <c r="B35" s="241" t="s">
        <v>109</v>
      </c>
      <c r="C35" s="241" t="s">
        <v>109</v>
      </c>
      <c r="D35" s="241" t="s">
        <v>231</v>
      </c>
      <c r="E35" s="241" t="s">
        <v>109</v>
      </c>
      <c r="F35" s="241" t="s">
        <v>109</v>
      </c>
      <c r="G35" s="241" t="s">
        <v>110</v>
      </c>
      <c r="H35" s="241" t="s">
        <v>208</v>
      </c>
      <c r="I35" s="241" t="s">
        <v>353</v>
      </c>
      <c r="J35" s="241" t="s">
        <v>231</v>
      </c>
      <c r="K35" s="241" t="s">
        <v>353</v>
      </c>
      <c r="L35" s="241" t="s">
        <v>231</v>
      </c>
      <c r="M35" s="241" t="s">
        <v>352</v>
      </c>
      <c r="N35" s="240"/>
      <c r="O35" s="226"/>
    </row>
    <row r="36" spans="1:15" ht="15.75" thickBot="1">
      <c r="A36" s="242"/>
      <c r="B36" s="243" t="s">
        <v>111</v>
      </c>
      <c r="C36" s="243" t="s">
        <v>111</v>
      </c>
      <c r="D36" s="243" t="s">
        <v>111</v>
      </c>
      <c r="E36" s="243" t="s">
        <v>111</v>
      </c>
      <c r="F36" s="243" t="s">
        <v>111</v>
      </c>
      <c r="G36" s="243" t="s">
        <v>112</v>
      </c>
      <c r="H36" s="243" t="s">
        <v>112</v>
      </c>
      <c r="I36" s="243" t="s">
        <v>112</v>
      </c>
      <c r="J36" s="243" t="s">
        <v>112</v>
      </c>
      <c r="K36" s="243" t="s">
        <v>112</v>
      </c>
      <c r="L36" s="243" t="s">
        <v>112</v>
      </c>
      <c r="M36" s="243" t="s">
        <v>112</v>
      </c>
      <c r="N36" s="245"/>
    </row>
    <row r="37" spans="1:15">
      <c r="A37" s="239" t="s">
        <v>116</v>
      </c>
      <c r="B37" s="247" t="s">
        <v>338</v>
      </c>
      <c r="C37" s="247" t="s">
        <v>36</v>
      </c>
      <c r="D37" s="247" t="s">
        <v>339</v>
      </c>
      <c r="E37" s="231" t="s">
        <v>40</v>
      </c>
      <c r="F37" s="247" t="s">
        <v>340</v>
      </c>
      <c r="G37" s="247" t="s">
        <v>341</v>
      </c>
      <c r="H37" s="247" t="s">
        <v>205</v>
      </c>
      <c r="I37" s="247" t="s">
        <v>43</v>
      </c>
      <c r="J37" s="247" t="s">
        <v>349</v>
      </c>
      <c r="K37" s="247" t="s">
        <v>350</v>
      </c>
      <c r="L37" s="247" t="s">
        <v>351</v>
      </c>
      <c r="M37" s="248"/>
      <c r="N37" s="240"/>
    </row>
    <row r="38" spans="1:15">
      <c r="A38" s="240"/>
      <c r="B38" s="241" t="s">
        <v>109</v>
      </c>
      <c r="C38" s="241" t="s">
        <v>110</v>
      </c>
      <c r="D38" s="241" t="s">
        <v>109</v>
      </c>
      <c r="E38" s="241" t="s">
        <v>109</v>
      </c>
      <c r="F38" s="241" t="s">
        <v>109</v>
      </c>
      <c r="G38" s="241" t="s">
        <v>109</v>
      </c>
      <c r="H38" s="241" t="s">
        <v>110</v>
      </c>
      <c r="I38" s="241" t="s">
        <v>231</v>
      </c>
      <c r="J38" s="241" t="s">
        <v>231</v>
      </c>
      <c r="K38" s="241" t="s">
        <v>231</v>
      </c>
      <c r="L38" s="241" t="s">
        <v>352</v>
      </c>
      <c r="M38" s="241"/>
      <c r="N38" s="240"/>
    </row>
    <row r="39" spans="1:15" ht="15.75" thickBot="1">
      <c r="A39" s="242"/>
      <c r="B39" s="243" t="s">
        <v>111</v>
      </c>
      <c r="C39" s="243" t="s">
        <v>111</v>
      </c>
      <c r="D39" s="243" t="s">
        <v>111</v>
      </c>
      <c r="E39" s="243" t="s">
        <v>111</v>
      </c>
      <c r="F39" s="243" t="s">
        <v>111</v>
      </c>
      <c r="G39" s="243" t="s">
        <v>112</v>
      </c>
      <c r="H39" s="243" t="s">
        <v>112</v>
      </c>
      <c r="I39" s="243" t="s">
        <v>112</v>
      </c>
      <c r="J39" s="243" t="s">
        <v>112</v>
      </c>
      <c r="K39" s="243" t="s">
        <v>112</v>
      </c>
      <c r="L39" s="243" t="s">
        <v>112</v>
      </c>
      <c r="M39" s="243"/>
      <c r="N39" s="245"/>
    </row>
    <row r="40" spans="1:15">
      <c r="A40" s="239" t="s">
        <v>449</v>
      </c>
      <c r="B40" s="247" t="s">
        <v>354</v>
      </c>
      <c r="C40" s="247" t="s">
        <v>36</v>
      </c>
      <c r="D40" s="247" t="s">
        <v>378</v>
      </c>
      <c r="E40" s="247" t="s">
        <v>40</v>
      </c>
      <c r="F40" s="247" t="s">
        <v>379</v>
      </c>
      <c r="G40" s="247" t="s">
        <v>341</v>
      </c>
      <c r="H40" s="247" t="s">
        <v>355</v>
      </c>
      <c r="I40" s="247" t="s">
        <v>43</v>
      </c>
      <c r="J40" s="247" t="s">
        <v>380</v>
      </c>
      <c r="K40" s="247" t="s">
        <v>350</v>
      </c>
      <c r="L40" s="247" t="s">
        <v>351</v>
      </c>
      <c r="M40" s="232"/>
      <c r="N40" s="226"/>
    </row>
    <row r="41" spans="1:15">
      <c r="A41" s="240"/>
      <c r="B41" s="241" t="s">
        <v>109</v>
      </c>
      <c r="C41" s="241" t="s">
        <v>110</v>
      </c>
      <c r="D41" s="241" t="s">
        <v>110</v>
      </c>
      <c r="E41" s="241" t="s">
        <v>109</v>
      </c>
      <c r="F41" s="241" t="s">
        <v>109</v>
      </c>
      <c r="G41" s="241" t="s">
        <v>109</v>
      </c>
      <c r="H41" s="241" t="s">
        <v>208</v>
      </c>
      <c r="I41" s="241" t="s">
        <v>109</v>
      </c>
      <c r="J41" s="241" t="s">
        <v>109</v>
      </c>
      <c r="K41" s="241" t="s">
        <v>109</v>
      </c>
      <c r="L41" s="241" t="s">
        <v>109</v>
      </c>
      <c r="M41" s="229"/>
      <c r="N41" s="226"/>
    </row>
    <row r="42" spans="1:15" ht="15.75" thickBot="1">
      <c r="A42" s="242"/>
      <c r="B42" s="243" t="s">
        <v>111</v>
      </c>
      <c r="C42" s="243" t="s">
        <v>111</v>
      </c>
      <c r="D42" s="243" t="s">
        <v>111</v>
      </c>
      <c r="E42" s="243" t="s">
        <v>111</v>
      </c>
      <c r="F42" s="243" t="s">
        <v>111</v>
      </c>
      <c r="G42" s="243" t="s">
        <v>111</v>
      </c>
      <c r="H42" s="243" t="s">
        <v>111</v>
      </c>
      <c r="I42" s="243" t="s">
        <v>111</v>
      </c>
      <c r="J42" s="243" t="s">
        <v>111</v>
      </c>
      <c r="K42" s="243" t="s">
        <v>112</v>
      </c>
      <c r="L42" s="243" t="s">
        <v>112</v>
      </c>
      <c r="M42" s="244"/>
      <c r="N42" s="226"/>
    </row>
    <row r="43" spans="1:15">
      <c r="B43" s="226"/>
      <c r="C43" s="226"/>
      <c r="D43" s="226"/>
      <c r="E43" s="226"/>
      <c r="F43" s="226"/>
      <c r="G43" s="226"/>
      <c r="H43" s="226"/>
      <c r="I43" s="226"/>
      <c r="J43" s="226"/>
      <c r="K43" s="226"/>
      <c r="L43" s="226"/>
      <c r="M43" s="226"/>
      <c r="N43" s="226"/>
    </row>
  </sheetData>
  <sheetProtection algorithmName="SHA-512" hashValue="5axJXRZ+XMOJt+COxgtL1hMz8jRQ6RF8JyLsyCIvvgc24qJJb57I729fkSbb+hyrfOrrsA/xjLoud/TcWpw1yw==" saltValue="c7RUzon6eli9g2Ba9+KCLA==" spinCount="100000" sheet="1" objects="1" scenarios="1"/>
  <hyperlinks>
    <hyperlink ref="F5" r:id="rId1" xr:uid="{00000000-0004-0000-0400-000000000000}"/>
  </hyperlinks>
  <pageMargins left="0.7" right="0.7" top="0.75" bottom="0.75" header="0.3" footer="0.3"/>
  <pageSetup scale="54" fitToHeight="0" orientation="landscape"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2"/>
  <sheetViews>
    <sheetView showGridLines="0" workbookViewId="0">
      <pane ySplit="1" topLeftCell="A2" activePane="bottomLeft" state="frozen"/>
      <selection activeCell="A42" sqref="A42"/>
      <selection pane="bottomLeft" activeCell="L19" sqref="L19"/>
    </sheetView>
  </sheetViews>
  <sheetFormatPr defaultColWidth="9.140625" defaultRowHeight="15"/>
  <cols>
    <col min="1" max="1" width="9.140625" style="156" customWidth="1"/>
    <col min="2" max="16384" width="9.140625" style="156"/>
  </cols>
  <sheetData>
    <row r="1" spans="1:1" ht="22.5">
      <c r="A1" s="252" t="s">
        <v>323</v>
      </c>
    </row>
    <row r="2" spans="1:1">
      <c r="A2" s="251" t="s">
        <v>324</v>
      </c>
    </row>
  </sheetData>
  <sheetProtection algorithmName="SHA-512" hashValue="Y3s9V6/622LZeCmTRZ2Y5Sp2MkULAQS6ByFvuymx+mbvBkjt9/v7FHbZlheoRYiIjmgWHA/xzEnEWEEU/DWBbw==" saltValue="bmBcEXoYGKWxglOsRk296w==" spinCount="100000" sheet="1" objects="1" scenarios="1"/>
  <pageMargins left="0.7" right="0.7" top="0.75" bottom="0.75" header="0.3" footer="0.3"/>
  <drawing r:id="rId1"/>
  <legacyDrawing r:id="rId2"/>
  <oleObjects>
    <mc:AlternateContent xmlns:mc="http://schemas.openxmlformats.org/markup-compatibility/2006">
      <mc:Choice Requires="x14">
        <oleObject progId="Visio.Drawing.15" shapeId="2049" r:id="rId3">
          <objectPr defaultSize="0" autoPict="0" r:id="rId4">
            <anchor moveWithCells="1" sizeWithCells="1">
              <from>
                <xdr:col>0</xdr:col>
                <xdr:colOff>266700</xdr:colOff>
                <xdr:row>1</xdr:row>
                <xdr:rowOff>85725</xdr:rowOff>
              </from>
              <to>
                <xdr:col>10</xdr:col>
                <xdr:colOff>238125</xdr:colOff>
                <xdr:row>39</xdr:row>
                <xdr:rowOff>142875</xdr:rowOff>
              </to>
            </anchor>
          </objectPr>
        </oleObject>
      </mc:Choice>
      <mc:Fallback>
        <oleObject progId="Visio.Drawing.15" shapeId="2049"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IOC Input</vt:lpstr>
      <vt:lpstr>M-OP Journal</vt:lpstr>
      <vt:lpstr>E-Journal</vt:lpstr>
      <vt:lpstr>Instructions</vt:lpstr>
      <vt:lpstr>Example Form</vt:lpstr>
      <vt:lpstr>Account Strings</vt:lpstr>
      <vt:lpstr>Process Overview</vt:lpstr>
      <vt:lpstr>AccountFund_Tbl</vt:lpstr>
      <vt:lpstr>'Example Form'!Campus_Lst</vt:lpstr>
      <vt:lpstr>Campus_Lst</vt:lpstr>
      <vt:lpstr>'Example Form'!Chart</vt:lpstr>
      <vt:lpstr>Chart</vt:lpstr>
      <vt:lpstr>'Example Form'!FiscalMonth_Lst</vt:lpstr>
      <vt:lpstr>FiscalMonth_Lst</vt:lpstr>
      <vt:lpstr>'Example Form'!IOCDeadlines</vt:lpstr>
      <vt:lpstr>IOCDeadlines</vt:lpstr>
      <vt:lpstr>'Example Form'!LastFiscalYr</vt:lpstr>
      <vt:lpstr>LastFiscalYr</vt:lpstr>
      <vt:lpstr>Office_of_the_Chancellor</vt:lpstr>
      <vt:lpstr>'Account Strings'!Print_Area</vt:lpstr>
      <vt:lpstr>'Example Form'!Print_Area</vt:lpstr>
      <vt:lpstr>Instructions!Print_Area</vt:lpstr>
      <vt:lpstr>'IOC Input'!Print_Area</vt:lpstr>
      <vt:lpstr>'M-OP Journal'!Print_Area</vt:lpstr>
      <vt:lpstr>'Example Form'!Print_Titles</vt:lpstr>
      <vt:lpstr>'IOC Input'!Print_Titles</vt:lpstr>
      <vt:lpstr>'M-OP Journal'!Print_Titles</vt:lpstr>
      <vt:lpstr>'Example Form'!TodaysDate</vt:lpstr>
      <vt:lpstr>TodaysDate</vt:lpstr>
    </vt:vector>
  </TitlesOfParts>
  <Company>A&amp;FS, UC Davis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H Tazi</dc:creator>
  <cp:lastModifiedBy>Reina S Dela Cruz</cp:lastModifiedBy>
  <cp:lastPrinted>2019-01-17T23:10:07Z</cp:lastPrinted>
  <dcterms:created xsi:type="dcterms:W3CDTF">2012-08-28T20:30:49Z</dcterms:created>
  <dcterms:modified xsi:type="dcterms:W3CDTF">2024-03-05T03:06:21Z</dcterms:modified>
</cp:coreProperties>
</file>